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35" windowHeight="12240"/>
  </bookViews>
  <sheets>
    <sheet name="IQ Alert History" sheetId="1" r:id="rId1"/>
    <sheet name="Profit Tracking" sheetId="4" state="hidden" r:id="rId2"/>
    <sheet name="Profit Tracking Example" sheetId="5" r:id="rId3"/>
  </sheets>
  <definedNames>
    <definedName name="_xlnm._FilterDatabase" localSheetId="0" hidden="1">'IQ Alert History'!$A$2:$N$25</definedName>
  </definedNames>
  <calcPr calcId="145621"/>
</workbook>
</file>

<file path=xl/calcChain.xml><?xml version="1.0" encoding="utf-8"?>
<calcChain xmlns="http://schemas.openxmlformats.org/spreadsheetml/2006/main">
  <c r="L10" i="1" l="1"/>
  <c r="L16" i="1"/>
  <c r="L26" i="1" l="1"/>
  <c r="M26" i="1" s="1"/>
  <c r="H26" i="1"/>
  <c r="L25" i="1" l="1"/>
  <c r="L24" i="1"/>
  <c r="M25" i="1" l="1"/>
  <c r="B40" i="1"/>
  <c r="B41" i="1"/>
  <c r="H25" i="1"/>
  <c r="H22" i="1"/>
  <c r="B42" i="1" l="1"/>
  <c r="L23" i="1"/>
  <c r="H23" i="1"/>
  <c r="M23" i="1" l="1"/>
  <c r="L22" i="1"/>
  <c r="L21" i="1"/>
  <c r="M22" i="1" s="1"/>
  <c r="H20" i="1" l="1"/>
  <c r="L20" i="1"/>
  <c r="M20" i="1" l="1"/>
  <c r="M16" i="1"/>
  <c r="L19" i="1" l="1"/>
  <c r="H19" i="1"/>
  <c r="M19" i="1" l="1"/>
  <c r="L18" i="1"/>
  <c r="L17" i="1"/>
  <c r="M18" i="1" l="1"/>
  <c r="H12" i="1" l="1"/>
  <c r="L15" i="1"/>
  <c r="H15" i="1"/>
  <c r="M15" i="1" l="1"/>
  <c r="H14" i="1"/>
  <c r="L14" i="1"/>
  <c r="L13" i="1"/>
  <c r="L12" i="1"/>
  <c r="L11" i="1"/>
  <c r="M14" i="1" l="1"/>
  <c r="M12" i="1"/>
  <c r="H10" i="1" l="1"/>
  <c r="M10" i="1" s="1"/>
  <c r="H9" i="1"/>
  <c r="L9" i="1" l="1"/>
  <c r="L8" i="1"/>
  <c r="H8" i="1"/>
  <c r="M9" i="1" l="1"/>
  <c r="M8" i="1"/>
  <c r="J18" i="5"/>
  <c r="F18" i="5"/>
  <c r="F14" i="5"/>
  <c r="F9" i="5"/>
  <c r="E18" i="5" l="1"/>
  <c r="E14" i="5"/>
  <c r="J17" i="5"/>
  <c r="K17" i="5" s="1"/>
  <c r="L17" i="5" s="1"/>
  <c r="J16" i="5"/>
  <c r="J13" i="5"/>
  <c r="K13" i="5" s="1"/>
  <c r="L13" i="5" s="1"/>
  <c r="J12" i="5"/>
  <c r="K12" i="5" s="1"/>
  <c r="J8" i="5"/>
  <c r="K8" i="5" s="1"/>
  <c r="L8" i="5" s="1"/>
  <c r="J7" i="5"/>
  <c r="I22" i="4"/>
  <c r="J22" i="4" s="1"/>
  <c r="K22" i="4" s="1"/>
  <c r="J20" i="4"/>
  <c r="K20" i="4" s="1"/>
  <c r="I20" i="4"/>
  <c r="I18" i="4"/>
  <c r="J18" i="4" s="1"/>
  <c r="K18" i="4" s="1"/>
  <c r="J17" i="4"/>
  <c r="K17" i="4" s="1"/>
  <c r="I17" i="4"/>
  <c r="I15" i="4"/>
  <c r="J15" i="4" s="1"/>
  <c r="K15" i="4" s="1"/>
  <c r="J14" i="4"/>
  <c r="K14" i="4" s="1"/>
  <c r="L22" i="4" s="1"/>
  <c r="I14" i="4"/>
  <c r="J10" i="4"/>
  <c r="K10" i="4" s="1"/>
  <c r="I10" i="4"/>
  <c r="I9" i="4"/>
  <c r="J9" i="4" s="1"/>
  <c r="K9" i="4" s="1"/>
  <c r="J7" i="4"/>
  <c r="K7" i="4" s="1"/>
  <c r="I7" i="4"/>
  <c r="I6" i="4"/>
  <c r="J6" i="4" s="1"/>
  <c r="K6" i="4" s="1"/>
  <c r="K7" i="5" l="1"/>
  <c r="J9" i="5"/>
  <c r="K16" i="5"/>
  <c r="L12" i="5"/>
  <c r="K14" i="5"/>
  <c r="J14" i="5"/>
  <c r="L10" i="4"/>
  <c r="H7" i="1"/>
  <c r="L7" i="1"/>
  <c r="M7" i="1" s="1"/>
  <c r="L6" i="1"/>
  <c r="L5" i="1"/>
  <c r="M6" i="1" s="1"/>
  <c r="L7" i="5" l="1"/>
  <c r="M8" i="5" s="1"/>
  <c r="K9" i="5"/>
  <c r="M9" i="5" s="1"/>
  <c r="L16" i="5"/>
  <c r="K18" i="5"/>
  <c r="M17" i="5"/>
  <c r="H4" i="1"/>
  <c r="H3" i="1"/>
  <c r="L4" i="1"/>
  <c r="L3" i="1"/>
  <c r="M3" i="1" l="1"/>
  <c r="L29" i="1"/>
  <c r="L32" i="1" s="1"/>
  <c r="L41" i="1" s="1"/>
  <c r="M4" i="1"/>
</calcChain>
</file>

<file path=xl/comments1.xml><?xml version="1.0" encoding="utf-8"?>
<comments xmlns="http://schemas.openxmlformats.org/spreadsheetml/2006/main">
  <authors>
    <author>Gavin McMaster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Gavin McMaster:</t>
        </r>
        <r>
          <rPr>
            <sz val="9"/>
            <color indexed="81"/>
            <rFont val="Tahoma"/>
            <family val="2"/>
          </rPr>
          <t xml:space="preserve">
Could have traded this for around $0.65 on the day of the alert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Gavin McMaster:</t>
        </r>
        <r>
          <rPr>
            <sz val="9"/>
            <color indexed="81"/>
            <rFont val="Tahoma"/>
            <family val="2"/>
          </rPr>
          <t xml:space="preserve">
Rolled down from 810-820 pre-market on Jan 4th</t>
        </r>
      </text>
    </comment>
  </commentList>
</comments>
</file>

<file path=xl/comments2.xml><?xml version="1.0" encoding="utf-8"?>
<comments xmlns="http://schemas.openxmlformats.org/spreadsheetml/2006/main">
  <authors>
    <author>Gavin McMaster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Net Spread Price</t>
        </r>
      </text>
    </comment>
  </commentList>
</comments>
</file>

<file path=xl/sharedStrings.xml><?xml version="1.0" encoding="utf-8"?>
<sst xmlns="http://schemas.openxmlformats.org/spreadsheetml/2006/main" count="179" uniqueCount="84">
  <si>
    <t>DATE</t>
  </si>
  <si>
    <t>STRATEGY</t>
  </si>
  <si>
    <t>STOCK</t>
  </si>
  <si>
    <t>ENTRY PRICE</t>
  </si>
  <si>
    <t>EXIT DATE</t>
  </si>
  <si>
    <t>EXIT PRICE</t>
  </si>
  <si>
    <t>CURRENT</t>
  </si>
  <si>
    <t>TRADE DETAILS</t>
  </si>
  <si>
    <t>Bear Call Spread</t>
  </si>
  <si>
    <t>SPX</t>
  </si>
  <si>
    <t>RUT</t>
  </si>
  <si>
    <t>Sell Sept 760 Call Buy Sept 765 Call</t>
  </si>
  <si>
    <t>OPEN</t>
  </si>
  <si>
    <t>Sell Oct 1305 Call Buy Oct 1310 Call</t>
  </si>
  <si>
    <t>RETURN</t>
  </si>
  <si>
    <t>P&amp;L PER 10 CONTRACTS</t>
  </si>
  <si>
    <t>MARGIN PER 10 CONTR.</t>
  </si>
  <si>
    <t>Iron Condor</t>
  </si>
  <si>
    <t>Bull Put Spread</t>
  </si>
  <si>
    <t>OIH</t>
  </si>
  <si>
    <t>Sell Oct 510 Put Buy Oct 500 Put</t>
  </si>
  <si>
    <t>EXPIRED</t>
  </si>
  <si>
    <t>Sell Oct 85 Put Buy Oct 75 Put</t>
  </si>
  <si>
    <t>Sell Oct 745 Call Buy Oct 755 Call</t>
  </si>
  <si>
    <t>CURRENT DETAILS</t>
  </si>
  <si>
    <t>Symbol</t>
  </si>
  <si>
    <t>Date/Time</t>
  </si>
  <si>
    <t>Quantity</t>
  </si>
  <si>
    <t>Price</t>
  </si>
  <si>
    <t>Proceeds</t>
  </si>
  <si>
    <t>Bid</t>
  </si>
  <si>
    <t>Ask</t>
  </si>
  <si>
    <t>Midpoint</t>
  </si>
  <si>
    <t>Value</t>
  </si>
  <si>
    <t>P&amp;L</t>
  </si>
  <si>
    <t>OIH BULL PUT SPREAD</t>
  </si>
  <si>
    <t>OIH 22OCT11 75.0 P</t>
  </si>
  <si>
    <t>2011-09-23, 11:55:21</t>
  </si>
  <si>
    <t>2011-10-03, 15:00:04</t>
  </si>
  <si>
    <t>Total OIH 111022P00075000</t>
  </si>
  <si>
    <t>OIH 22OCT11 85.0 P</t>
  </si>
  <si>
    <t>Total OIH 111022P00085000</t>
  </si>
  <si>
    <t>RUT IRON CONDOR</t>
  </si>
  <si>
    <t>RUT 22OCT11 735.0 C</t>
  </si>
  <si>
    <t>2011-09-23, 09:48:25</t>
  </si>
  <si>
    <t>2011-09-27, 10:08:18</t>
  </si>
  <si>
    <t>Total RUT 111022C00735000</t>
  </si>
  <si>
    <t>RUT 22OCT11 745.0 C</t>
  </si>
  <si>
    <t>Total RUT 111022C00745000</t>
  </si>
  <si>
    <t>RUT 22OCT11 490.0 P</t>
  </si>
  <si>
    <t>2011-09-23, 09:54:45</t>
  </si>
  <si>
    <t>Total RUT 111022P00490000</t>
  </si>
  <si>
    <t>RUT 22OCT11 500.0 P</t>
  </si>
  <si>
    <t>Total RUT 111022P00500000</t>
  </si>
  <si>
    <t>&lt;&lt; Combined P&amp;L for OIH Bull Call Spread</t>
  </si>
  <si>
    <t>&lt;&lt; Combined P&amp;L for RUT Iron Condor</t>
  </si>
  <si>
    <t>Sell Nov 490 Put, Buy Nov 480 Put</t>
  </si>
  <si>
    <t>Sell Nov 800 Call Buy Nov 805 Call</t>
  </si>
  <si>
    <t>CURRENT PRICE</t>
  </si>
  <si>
    <t>Green = Combination Trade</t>
  </si>
  <si>
    <t>Sell Oct 28th 1290 Call Buy Oct 28th 1295 Call</t>
  </si>
  <si>
    <t>CLOSED</t>
  </si>
  <si>
    <t>GLD</t>
  </si>
  <si>
    <t>Sell Dec 15th 850 Call, Buy Dec 15th 860 Call</t>
  </si>
  <si>
    <t>Sell Dec 15th 520 Put, Buy Dec 15th 510 Put</t>
  </si>
  <si>
    <t>Sell Dec 16th 192 Call, Buy Dec 16th 197 Call</t>
  </si>
  <si>
    <t>Sell Dec 16th 155 Put, Buy Dec 16th 150 Put</t>
  </si>
  <si>
    <t>USO</t>
  </si>
  <si>
    <t>Sell Dec 16th 42 Call Buy Dec 16th 45 Call</t>
  </si>
  <si>
    <t>Diag Call Spread</t>
  </si>
  <si>
    <t>Buy Jun 15th 150 Call, Sell Dec 16th 167 Call</t>
  </si>
  <si>
    <t>Sell Dec 15th 795 Call, Buy Dec 15th 805 Call</t>
  </si>
  <si>
    <t>Sell Dec 15th 630 Put, Buy Dec 15th 620 Put</t>
  </si>
  <si>
    <t>Sell Dec 30th 1175 Put Buy Dec 30th 1170 Put</t>
  </si>
  <si>
    <t>Sell Jan 19th 800 Call Buy Jan 19th 810 Call</t>
  </si>
  <si>
    <t>Sell Feb 16th 840 Call, Buy Feb 16th 850 Call</t>
  </si>
  <si>
    <t>Sell Feb 16th 640 Put, Buy Feb 16th 630 Put</t>
  </si>
  <si>
    <t>Sell Feb 16th 1390 Call Buy Feb 16th 1400 Call</t>
  </si>
  <si>
    <t>Sell Mar 15th 890 Call, Buy Mar 15th 900 Call</t>
  </si>
  <si>
    <t>Sell Mar 15th 720 Put, Buy Mar 15th 710 Put</t>
  </si>
  <si>
    <t>Based on beginning capital of:</t>
  </si>
  <si>
    <t>Total Return:</t>
  </si>
  <si>
    <t>AAPL</t>
  </si>
  <si>
    <t>Sell Mar 16th 850 Call Buy Mar 16th 858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</si>
</sst>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FFFF"/>
      <name val="Lucida Sans Unicode"/>
      <family val="2"/>
    </font>
    <font>
      <sz val="8"/>
      <color rgb="FF000000"/>
      <name val="Lucida Sans Unicode"/>
      <family val="2"/>
    </font>
    <font>
      <b/>
      <sz val="8"/>
      <color rgb="FF000000"/>
      <name val="Lucida Sans Unicode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184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FD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rgb="FFCCCCCC"/>
      </bottom>
      <diagonal/>
    </border>
    <border>
      <left style="medium">
        <color rgb="FF888888"/>
      </left>
      <right/>
      <top style="medium">
        <color rgb="FF888888"/>
      </top>
      <bottom style="thick">
        <color rgb="FFCCCCCC"/>
      </bottom>
      <diagonal/>
    </border>
    <border>
      <left/>
      <right/>
      <top style="medium">
        <color rgb="FF888888"/>
      </top>
      <bottom style="thick">
        <color rgb="FFCCCCCC"/>
      </bottom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 style="thick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44" fontId="0" fillId="0" borderId="0" xfId="2" applyFont="1"/>
    <xf numFmtId="0" fontId="0" fillId="0" borderId="1" xfId="0" applyBorder="1"/>
    <xf numFmtId="43" fontId="0" fillId="0" borderId="1" xfId="1" applyFont="1" applyFill="1" applyBorder="1"/>
    <xf numFmtId="44" fontId="0" fillId="0" borderId="1" xfId="2" applyFont="1" applyBorder="1"/>
    <xf numFmtId="44" fontId="0" fillId="0" borderId="1" xfId="2" applyFont="1" applyFill="1" applyBorder="1"/>
    <xf numFmtId="0" fontId="0" fillId="0" borderId="1" xfId="0" applyFill="1" applyBorder="1"/>
    <xf numFmtId="8" fontId="5" fillId="0" borderId="4" xfId="0" applyNumberFormat="1" applyFont="1" applyFill="1" applyBorder="1"/>
    <xf numFmtId="0" fontId="0" fillId="0" borderId="4" xfId="0" applyFill="1" applyBorder="1"/>
    <xf numFmtId="43" fontId="0" fillId="0" borderId="4" xfId="1" applyFont="1" applyFill="1" applyBorder="1"/>
    <xf numFmtId="44" fontId="0" fillId="0" borderId="4" xfId="2" applyFont="1" applyFill="1" applyBorder="1"/>
    <xf numFmtId="14" fontId="0" fillId="0" borderId="1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Fill="1" applyBorder="1"/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4" fontId="5" fillId="0" borderId="1" xfId="2" applyFont="1" applyFill="1" applyBorder="1"/>
    <xf numFmtId="44" fontId="5" fillId="0" borderId="4" xfId="2" applyFont="1" applyFill="1" applyBorder="1"/>
    <xf numFmtId="0" fontId="4" fillId="2" borderId="5" xfId="0" applyFont="1" applyFill="1" applyBorder="1" applyAlignment="1">
      <alignment horizontal="center" vertical="center" wrapText="1"/>
    </xf>
    <xf numFmtId="10" fontId="5" fillId="3" borderId="1" xfId="3" applyNumberFormat="1" applyFont="1" applyFill="1" applyBorder="1"/>
    <xf numFmtId="164" fontId="0" fillId="4" borderId="1" xfId="0" applyNumberFormat="1" applyFill="1" applyBorder="1"/>
    <xf numFmtId="0" fontId="0" fillId="4" borderId="4" xfId="0" applyFill="1" applyBorder="1"/>
    <xf numFmtId="43" fontId="0" fillId="4" borderId="4" xfId="1" applyFont="1" applyFill="1" applyBorder="1"/>
    <xf numFmtId="44" fontId="0" fillId="4" borderId="4" xfId="2" applyFont="1" applyFill="1" applyBorder="1"/>
    <xf numFmtId="44" fontId="5" fillId="4" borderId="4" xfId="2" applyFont="1" applyFill="1" applyBorder="1"/>
    <xf numFmtId="14" fontId="0" fillId="4" borderId="4" xfId="0" applyNumberFormat="1" applyFill="1" applyBorder="1" applyAlignment="1">
      <alignment horizontal="center"/>
    </xf>
    <xf numFmtId="8" fontId="5" fillId="4" borderId="4" xfId="0" applyNumberFormat="1" applyFont="1" applyFill="1" applyBorder="1"/>
    <xf numFmtId="10" fontId="0" fillId="0" borderId="4" xfId="3" applyNumberFormat="1" applyFont="1" applyFill="1" applyBorder="1"/>
    <xf numFmtId="10" fontId="0" fillId="0" borderId="1" xfId="3" applyNumberFormat="1" applyFont="1" applyBorder="1"/>
    <xf numFmtId="0" fontId="2" fillId="0" borderId="0" xfId="4"/>
    <xf numFmtId="165" fontId="0" fillId="0" borderId="0" xfId="5" applyNumberFormat="1" applyFont="1"/>
    <xf numFmtId="43" fontId="0" fillId="0" borderId="0" xfId="5" applyFont="1"/>
    <xf numFmtId="0" fontId="8" fillId="5" borderId="9" xfId="4" applyFont="1" applyFill="1" applyBorder="1" applyAlignment="1">
      <alignment horizontal="center" vertical="center" wrapText="1"/>
    </xf>
    <xf numFmtId="165" fontId="8" fillId="5" borderId="9" xfId="5" applyNumberFormat="1" applyFont="1" applyFill="1" applyBorder="1" applyAlignment="1">
      <alignment horizontal="center" vertical="center" wrapText="1"/>
    </xf>
    <xf numFmtId="43" fontId="8" fillId="5" borderId="9" xfId="5" applyFont="1" applyFill="1" applyBorder="1" applyAlignment="1">
      <alignment horizontal="center" vertical="center" wrapText="1"/>
    </xf>
    <xf numFmtId="0" fontId="2" fillId="0" borderId="0" xfId="4" applyAlignment="1">
      <alignment horizontal="center" vertical="center"/>
    </xf>
    <xf numFmtId="0" fontId="6" fillId="6" borderId="10" xfId="4" applyFont="1" applyFill="1" applyBorder="1"/>
    <xf numFmtId="0" fontId="9" fillId="7" borderId="11" xfId="4" applyFont="1" applyFill="1" applyBorder="1" applyAlignment="1">
      <alignment horizontal="left" vertical="center" wrapText="1"/>
    </xf>
    <xf numFmtId="165" fontId="9" fillId="7" borderId="11" xfId="5" applyNumberFormat="1" applyFont="1" applyFill="1" applyBorder="1" applyAlignment="1">
      <alignment horizontal="right" vertical="center" wrapText="1"/>
    </xf>
    <xf numFmtId="43" fontId="9" fillId="7" borderId="11" xfId="5" applyFont="1" applyFill="1" applyBorder="1" applyAlignment="1">
      <alignment horizontal="right" vertical="center" wrapText="1"/>
    </xf>
    <xf numFmtId="43" fontId="6" fillId="0" borderId="0" xfId="5" applyFont="1"/>
    <xf numFmtId="165" fontId="10" fillId="8" borderId="14" xfId="5" applyNumberFormat="1" applyFont="1" applyFill="1" applyBorder="1" applyAlignment="1">
      <alignment horizontal="right" vertical="center" wrapText="1" indent="1"/>
    </xf>
    <xf numFmtId="43" fontId="10" fillId="8" borderId="14" xfId="5" applyFont="1" applyFill="1" applyBorder="1" applyAlignment="1">
      <alignment horizontal="right" vertical="center" wrapText="1" indent="1"/>
    </xf>
    <xf numFmtId="43" fontId="6" fillId="6" borderId="10" xfId="4" applyNumberFormat="1" applyFont="1" applyFill="1" applyBorder="1"/>
    <xf numFmtId="43" fontId="5" fillId="9" borderId="0" xfId="5" applyFont="1" applyFill="1"/>
    <xf numFmtId="43" fontId="2" fillId="0" borderId="0" xfId="4" applyNumberFormat="1"/>
    <xf numFmtId="0" fontId="1" fillId="0" borderId="0" xfId="4" applyFont="1"/>
    <xf numFmtId="0" fontId="12" fillId="0" borderId="0" xfId="4" applyFont="1"/>
    <xf numFmtId="165" fontId="3" fillId="0" borderId="0" xfId="5" applyNumberFormat="1" applyFont="1"/>
    <xf numFmtId="43" fontId="3" fillId="0" borderId="0" xfId="5" applyFont="1"/>
    <xf numFmtId="0" fontId="13" fillId="6" borderId="10" xfId="4" applyFont="1" applyFill="1" applyBorder="1"/>
    <xf numFmtId="0" fontId="14" fillId="7" borderId="11" xfId="4" applyFont="1" applyFill="1" applyBorder="1" applyAlignment="1">
      <alignment horizontal="left" vertical="center" wrapText="1"/>
    </xf>
    <xf numFmtId="43" fontId="14" fillId="7" borderId="11" xfId="5" applyFont="1" applyFill="1" applyBorder="1" applyAlignment="1">
      <alignment horizontal="right" vertical="center" wrapText="1"/>
    </xf>
    <xf numFmtId="37" fontId="14" fillId="7" borderId="11" xfId="5" applyNumberFormat="1" applyFont="1" applyFill="1" applyBorder="1" applyAlignment="1">
      <alignment horizontal="center" vertical="center" wrapText="1"/>
    </xf>
    <xf numFmtId="37" fontId="3" fillId="0" borderId="0" xfId="5" applyNumberFormat="1" applyFont="1" applyAlignment="1">
      <alignment horizontal="center"/>
    </xf>
    <xf numFmtId="10" fontId="5" fillId="3" borderId="4" xfId="3" applyNumberFormat="1" applyFont="1" applyFill="1" applyBorder="1"/>
    <xf numFmtId="44" fontId="0" fillId="0" borderId="1" xfId="2" applyFont="1" applyFill="1" applyBorder="1" applyAlignment="1">
      <alignment horizontal="center"/>
    </xf>
    <xf numFmtId="44" fontId="0" fillId="0" borderId="4" xfId="2" applyFont="1" applyFill="1" applyBorder="1" applyAlignment="1">
      <alignment horizontal="center"/>
    </xf>
    <xf numFmtId="44" fontId="0" fillId="4" borderId="4" xfId="2" applyFont="1" applyFill="1" applyBorder="1" applyAlignment="1">
      <alignment horizontal="center"/>
    </xf>
    <xf numFmtId="0" fontId="0" fillId="4" borderId="15" xfId="0" applyFill="1" applyBorder="1"/>
    <xf numFmtId="0" fontId="0" fillId="4" borderId="16" xfId="0" applyFill="1" applyBorder="1"/>
    <xf numFmtId="0" fontId="0" fillId="0" borderId="1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4" borderId="4" xfId="0" applyFill="1" applyBorder="1" applyAlignment="1">
      <alignment horizontal="left" indent="1"/>
    </xf>
    <xf numFmtId="8" fontId="5" fillId="6" borderId="10" xfId="0" applyNumberFormat="1" applyFont="1" applyFill="1" applyBorder="1"/>
    <xf numFmtId="10" fontId="0" fillId="0" borderId="0" xfId="3" applyNumberFormat="1" applyFont="1"/>
    <xf numFmtId="10" fontId="16" fillId="0" borderId="4" xfId="3" applyNumberFormat="1" applyFont="1" applyFill="1" applyBorder="1"/>
    <xf numFmtId="8" fontId="0" fillId="0" borderId="0" xfId="0" applyNumberFormat="1"/>
    <xf numFmtId="164" fontId="0" fillId="10" borderId="1" xfId="0" applyNumberFormat="1" applyFill="1" applyBorder="1"/>
    <xf numFmtId="0" fontId="0" fillId="10" borderId="4" xfId="0" applyFill="1" applyBorder="1"/>
    <xf numFmtId="43" fontId="0" fillId="10" borderId="4" xfId="1" applyFont="1" applyFill="1" applyBorder="1"/>
    <xf numFmtId="44" fontId="0" fillId="10" borderId="4" xfId="2" applyFont="1" applyFill="1" applyBorder="1" applyAlignment="1">
      <alignment horizontal="center"/>
    </xf>
    <xf numFmtId="0" fontId="0" fillId="10" borderId="4" xfId="0" applyFill="1" applyBorder="1" applyAlignment="1">
      <alignment horizontal="left" indent="1"/>
    </xf>
    <xf numFmtId="44" fontId="0" fillId="10" borderId="4" xfId="2" applyFont="1" applyFill="1" applyBorder="1"/>
    <xf numFmtId="44" fontId="5" fillId="10" borderId="4" xfId="2" applyFont="1" applyFill="1" applyBorder="1"/>
    <xf numFmtId="10" fontId="5" fillId="0" borderId="0" xfId="3" applyNumberFormat="1" applyFont="1"/>
    <xf numFmtId="14" fontId="0" fillId="4" borderId="4" xfId="0" applyNumberFormat="1" applyFont="1" applyFill="1" applyBorder="1" applyAlignment="1">
      <alignment horizontal="center"/>
    </xf>
    <xf numFmtId="44" fontId="5" fillId="0" borderId="0" xfId="2" applyFont="1"/>
    <xf numFmtId="0" fontId="0" fillId="0" borderId="0" xfId="0" applyAlignment="1">
      <alignment horizontal="right"/>
    </xf>
    <xf numFmtId="164" fontId="17" fillId="0" borderId="0" xfId="0" applyNumberFormat="1" applyFont="1"/>
    <xf numFmtId="0" fontId="17" fillId="0" borderId="0" xfId="0" applyFont="1"/>
    <xf numFmtId="44" fontId="17" fillId="0" borderId="0" xfId="2" applyFont="1"/>
    <xf numFmtId="0" fontId="18" fillId="0" borderId="0" xfId="0" applyFont="1"/>
    <xf numFmtId="10" fontId="18" fillId="0" borderId="0" xfId="3" applyNumberFormat="1" applyFont="1"/>
    <xf numFmtId="43" fontId="17" fillId="0" borderId="0" xfId="1" applyFont="1"/>
    <xf numFmtId="10" fontId="17" fillId="0" borderId="0" xfId="3" applyNumberFormat="1" applyFont="1"/>
    <xf numFmtId="0" fontId="10" fillId="8" borderId="12" xfId="4" applyFont="1" applyFill="1" applyBorder="1" applyAlignment="1">
      <alignment horizontal="left" vertical="center" wrapText="1" indent="1"/>
    </xf>
    <xf numFmtId="0" fontId="10" fillId="8" borderId="13" xfId="4" applyFont="1" applyFill="1" applyBorder="1" applyAlignment="1">
      <alignment horizontal="left" vertical="center" wrapText="1" indent="1"/>
    </xf>
    <xf numFmtId="0" fontId="7" fillId="4" borderId="6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8" xfId="4" applyFont="1" applyFill="1" applyBorder="1" applyAlignment="1">
      <alignment horizontal="center" vertical="center" wrapText="1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0"/>
  <sheetViews>
    <sheetView showGridLines="0" tabSelected="1" zoomScale="105" zoomScaleNormal="105" workbookViewId="0">
      <pane ySplit="2" topLeftCell="A3" activePane="bottomLeft" state="frozen"/>
      <selection pane="bottomLeft" activeCell="A34" sqref="A34"/>
    </sheetView>
  </sheetViews>
  <sheetFormatPr defaultRowHeight="12.75" x14ac:dyDescent="0.2"/>
  <cols>
    <col min="1" max="1" width="0.85546875" customWidth="1"/>
    <col min="2" max="2" width="10.7109375" customWidth="1"/>
    <col min="3" max="3" width="15.85546875" bestFit="1" customWidth="1"/>
    <col min="4" max="4" width="8" bestFit="1" customWidth="1"/>
    <col min="5" max="5" width="11.85546875" customWidth="1"/>
    <col min="6" max="6" width="44.5703125" bestFit="1" customWidth="1"/>
    <col min="7" max="7" width="8.28515625" bestFit="1" customWidth="1"/>
    <col min="8" max="8" width="13" bestFit="1" customWidth="1"/>
    <col min="9" max="9" width="9.42578125" customWidth="1"/>
    <col min="10" max="10" width="8.28515625" bestFit="1" customWidth="1"/>
    <col min="11" max="11" width="10.140625" bestFit="1" customWidth="1"/>
    <col min="12" max="12" width="14.140625" style="1" customWidth="1"/>
    <col min="13" max="13" width="10" customWidth="1"/>
  </cols>
  <sheetData>
    <row r="1" spans="1:14" ht="3.75" customHeight="1" thickBot="1" x14ac:dyDescent="0.25"/>
    <row r="2" spans="1:14" s="16" customFormat="1" ht="33.75" customHeight="1" thickBot="1" x14ac:dyDescent="0.25">
      <c r="B2" s="17" t="s">
        <v>0</v>
      </c>
      <c r="C2" s="18" t="s">
        <v>1</v>
      </c>
      <c r="D2" s="18" t="s">
        <v>2</v>
      </c>
      <c r="E2" s="18" t="s">
        <v>58</v>
      </c>
      <c r="F2" s="19" t="s">
        <v>7</v>
      </c>
      <c r="G2" s="19" t="s">
        <v>3</v>
      </c>
      <c r="H2" s="19" t="s">
        <v>16</v>
      </c>
      <c r="I2" s="19" t="s">
        <v>4</v>
      </c>
      <c r="J2" s="20" t="s">
        <v>5</v>
      </c>
      <c r="K2" s="20" t="s">
        <v>6</v>
      </c>
      <c r="L2" s="20" t="s">
        <v>15</v>
      </c>
      <c r="M2" s="23" t="s">
        <v>14</v>
      </c>
    </row>
    <row r="3" spans="1:14" x14ac:dyDescent="0.2">
      <c r="A3" s="14"/>
      <c r="B3" s="15">
        <v>40785</v>
      </c>
      <c r="C3" s="7" t="s">
        <v>8</v>
      </c>
      <c r="D3" s="4" t="s">
        <v>10</v>
      </c>
      <c r="E3" s="61">
        <v>728.08</v>
      </c>
      <c r="F3" s="66" t="s">
        <v>11</v>
      </c>
      <c r="G3" s="6">
        <v>1.3</v>
      </c>
      <c r="H3" s="21">
        <f>(5-G3)*100*10</f>
        <v>3700</v>
      </c>
      <c r="I3" s="12" t="s">
        <v>21</v>
      </c>
      <c r="J3" s="6">
        <v>0</v>
      </c>
      <c r="K3" s="6">
        <v>0</v>
      </c>
      <c r="L3" s="8">
        <f>(G3-K3)*100*10</f>
        <v>1300</v>
      </c>
      <c r="M3" s="24">
        <f>L3/H3</f>
        <v>0.35135135135135137</v>
      </c>
      <c r="N3">
        <v>1</v>
      </c>
    </row>
    <row r="4" spans="1:14" x14ac:dyDescent="0.2">
      <c r="A4" s="14"/>
      <c r="B4" s="15">
        <v>40795</v>
      </c>
      <c r="C4" s="7" t="s">
        <v>8</v>
      </c>
      <c r="D4" s="10" t="s">
        <v>9</v>
      </c>
      <c r="E4" s="62">
        <v>1154.23</v>
      </c>
      <c r="F4" s="67" t="s">
        <v>13</v>
      </c>
      <c r="G4" s="11">
        <v>0.6</v>
      </c>
      <c r="H4" s="22">
        <f>(5-G4)*100*10</f>
        <v>4400.0000000000009</v>
      </c>
      <c r="I4" s="13" t="s">
        <v>21</v>
      </c>
      <c r="J4" s="11">
        <v>0</v>
      </c>
      <c r="K4" s="11">
        <v>0</v>
      </c>
      <c r="L4" s="8">
        <f>(G4-K4)*100*10</f>
        <v>600</v>
      </c>
      <c r="M4" s="24">
        <f>L4/H4</f>
        <v>0.13636363636363633</v>
      </c>
      <c r="N4">
        <v>2</v>
      </c>
    </row>
    <row r="5" spans="1:14" x14ac:dyDescent="0.2">
      <c r="A5" s="14"/>
      <c r="B5" s="25">
        <v>40809</v>
      </c>
      <c r="C5" s="26" t="s">
        <v>17</v>
      </c>
      <c r="D5" s="27" t="s">
        <v>10</v>
      </c>
      <c r="E5" s="63">
        <v>646.5</v>
      </c>
      <c r="F5" s="68" t="s">
        <v>20</v>
      </c>
      <c r="G5" s="28">
        <v>0.6</v>
      </c>
      <c r="H5" s="29">
        <v>0</v>
      </c>
      <c r="I5" s="30" t="s">
        <v>21</v>
      </c>
      <c r="J5" s="28">
        <v>0</v>
      </c>
      <c r="K5" s="28">
        <v>0</v>
      </c>
      <c r="L5" s="31">
        <f t="shared" ref="L5:L7" si="0">(G5-K5)*100*10</f>
        <v>600</v>
      </c>
      <c r="M5" s="60"/>
    </row>
    <row r="6" spans="1:14" x14ac:dyDescent="0.2">
      <c r="A6" s="14"/>
      <c r="B6" s="25">
        <v>40809</v>
      </c>
      <c r="C6" s="26" t="s">
        <v>17</v>
      </c>
      <c r="D6" s="27" t="s">
        <v>10</v>
      </c>
      <c r="E6" s="63">
        <v>646.5</v>
      </c>
      <c r="F6" s="68" t="s">
        <v>23</v>
      </c>
      <c r="G6" s="28">
        <v>0.9</v>
      </c>
      <c r="H6" s="29">
        <v>8500</v>
      </c>
      <c r="I6" s="30" t="s">
        <v>21</v>
      </c>
      <c r="J6" s="28">
        <v>0</v>
      </c>
      <c r="K6" s="28">
        <v>0</v>
      </c>
      <c r="L6" s="31">
        <f t="shared" si="0"/>
        <v>900</v>
      </c>
      <c r="M6" s="60">
        <f>(L6+L5)/H6</f>
        <v>0.17647058823529413</v>
      </c>
      <c r="N6">
        <v>3</v>
      </c>
    </row>
    <row r="7" spans="1:14" x14ac:dyDescent="0.2">
      <c r="A7" s="14"/>
      <c r="B7" s="15">
        <v>40809</v>
      </c>
      <c r="C7" s="9" t="s">
        <v>18</v>
      </c>
      <c r="D7" s="10" t="s">
        <v>19</v>
      </c>
      <c r="E7" s="62">
        <v>110.44</v>
      </c>
      <c r="F7" s="67" t="s">
        <v>22</v>
      </c>
      <c r="G7" s="11">
        <v>0.57999999999999996</v>
      </c>
      <c r="H7" s="22">
        <f>((10-G7)*100*10)</f>
        <v>9420</v>
      </c>
      <c r="I7" s="13" t="s">
        <v>21</v>
      </c>
      <c r="J7" s="11">
        <v>0</v>
      </c>
      <c r="K7" s="11">
        <v>0</v>
      </c>
      <c r="L7" s="8">
        <f t="shared" si="0"/>
        <v>579.99999999999989</v>
      </c>
      <c r="M7" s="60">
        <f t="shared" ref="M7" si="1">L7/H7</f>
        <v>6.1571125265392768E-2</v>
      </c>
      <c r="N7">
        <v>4</v>
      </c>
    </row>
    <row r="8" spans="1:14" x14ac:dyDescent="0.2">
      <c r="A8" s="14"/>
      <c r="B8" s="15">
        <v>40826</v>
      </c>
      <c r="C8" s="9" t="s">
        <v>18</v>
      </c>
      <c r="D8" s="10" t="s">
        <v>10</v>
      </c>
      <c r="E8" s="62">
        <v>656.21</v>
      </c>
      <c r="F8" s="67" t="s">
        <v>56</v>
      </c>
      <c r="G8" s="11">
        <v>0.5</v>
      </c>
      <c r="H8" s="22">
        <f>((10-G8)*100*10)</f>
        <v>9500</v>
      </c>
      <c r="I8" s="13" t="s">
        <v>21</v>
      </c>
      <c r="J8" s="11">
        <v>0</v>
      </c>
      <c r="K8" s="11">
        <v>0</v>
      </c>
      <c r="L8" s="8">
        <f t="shared" ref="L8:L12" si="2">(G8-K8)*100*10</f>
        <v>500</v>
      </c>
      <c r="M8" s="60">
        <f t="shared" ref="M8:M9" si="3">L8/H8</f>
        <v>5.2631578947368418E-2</v>
      </c>
      <c r="N8">
        <v>5</v>
      </c>
    </row>
    <row r="9" spans="1:14" x14ac:dyDescent="0.2">
      <c r="A9" s="14"/>
      <c r="B9" s="15">
        <v>40828</v>
      </c>
      <c r="C9" s="9" t="s">
        <v>8</v>
      </c>
      <c r="D9" s="10" t="s">
        <v>10</v>
      </c>
      <c r="E9" s="62">
        <v>697.56</v>
      </c>
      <c r="F9" s="67" t="s">
        <v>57</v>
      </c>
      <c r="G9" s="11">
        <v>0.45</v>
      </c>
      <c r="H9" s="22">
        <f>((5-G9)*100*10)</f>
        <v>4550</v>
      </c>
      <c r="I9" s="13" t="s">
        <v>21</v>
      </c>
      <c r="J9" s="11">
        <v>0</v>
      </c>
      <c r="K9" s="11">
        <v>0</v>
      </c>
      <c r="L9" s="8">
        <f t="shared" si="2"/>
        <v>450</v>
      </c>
      <c r="M9" s="60">
        <f t="shared" si="3"/>
        <v>9.8901098901098897E-2</v>
      </c>
      <c r="N9">
        <v>6</v>
      </c>
    </row>
    <row r="10" spans="1:14" x14ac:dyDescent="0.2">
      <c r="A10" s="14"/>
      <c r="B10" s="15">
        <v>40837</v>
      </c>
      <c r="C10" s="9" t="s">
        <v>8</v>
      </c>
      <c r="D10" s="10" t="s">
        <v>9</v>
      </c>
      <c r="E10" s="62">
        <v>1231.26</v>
      </c>
      <c r="F10" s="67" t="s">
        <v>60</v>
      </c>
      <c r="G10" s="11">
        <v>0.45</v>
      </c>
      <c r="H10" s="22">
        <f>((5-G10)*100*10)</f>
        <v>4550</v>
      </c>
      <c r="I10" s="13" t="s">
        <v>61</v>
      </c>
      <c r="J10" s="11">
        <v>1.3</v>
      </c>
      <c r="K10" s="11">
        <v>0</v>
      </c>
      <c r="L10" s="8">
        <f>(G10-J10)*100*10</f>
        <v>-850.00000000000011</v>
      </c>
      <c r="M10" s="71">
        <f>L10/H10</f>
        <v>-0.18681318681318684</v>
      </c>
      <c r="N10">
        <v>7</v>
      </c>
    </row>
    <row r="11" spans="1:14" x14ac:dyDescent="0.2">
      <c r="A11" s="14"/>
      <c r="B11" s="25">
        <v>40849</v>
      </c>
      <c r="C11" s="26" t="s">
        <v>17</v>
      </c>
      <c r="D11" s="27" t="s">
        <v>10</v>
      </c>
      <c r="E11" s="63">
        <v>732.62</v>
      </c>
      <c r="F11" s="68" t="s">
        <v>63</v>
      </c>
      <c r="G11" s="28">
        <v>0.5</v>
      </c>
      <c r="H11" s="29">
        <v>0</v>
      </c>
      <c r="I11" s="81" t="s">
        <v>21</v>
      </c>
      <c r="J11" s="28">
        <v>0</v>
      </c>
      <c r="K11" s="28">
        <v>0</v>
      </c>
      <c r="L11" s="31">
        <f t="shared" si="2"/>
        <v>500</v>
      </c>
      <c r="M11" s="60"/>
    </row>
    <row r="12" spans="1:14" x14ac:dyDescent="0.2">
      <c r="A12" s="14"/>
      <c r="B12" s="25">
        <v>40849</v>
      </c>
      <c r="C12" s="26" t="s">
        <v>17</v>
      </c>
      <c r="D12" s="27" t="s">
        <v>10</v>
      </c>
      <c r="E12" s="63">
        <v>732.62</v>
      </c>
      <c r="F12" s="68" t="s">
        <v>64</v>
      </c>
      <c r="G12" s="28">
        <v>0.3</v>
      </c>
      <c r="H12" s="29">
        <f>10000-800</f>
        <v>9200</v>
      </c>
      <c r="I12" s="81" t="s">
        <v>21</v>
      </c>
      <c r="J12" s="28">
        <v>0</v>
      </c>
      <c r="K12" s="28">
        <v>0</v>
      </c>
      <c r="L12" s="31">
        <f t="shared" si="2"/>
        <v>300</v>
      </c>
      <c r="M12" s="60">
        <f>(L12+L11)/H12</f>
        <v>8.6956521739130432E-2</v>
      </c>
      <c r="N12">
        <v>8</v>
      </c>
    </row>
    <row r="13" spans="1:14" x14ac:dyDescent="0.2">
      <c r="A13" s="14"/>
      <c r="B13" s="25">
        <v>40858</v>
      </c>
      <c r="C13" s="26" t="s">
        <v>17</v>
      </c>
      <c r="D13" s="27" t="s">
        <v>62</v>
      </c>
      <c r="E13" s="63">
        <v>172.4</v>
      </c>
      <c r="F13" s="68" t="s">
        <v>65</v>
      </c>
      <c r="G13" s="28">
        <v>0.28000000000000003</v>
      </c>
      <c r="H13" s="29">
        <v>0</v>
      </c>
      <c r="I13" s="81" t="s">
        <v>21</v>
      </c>
      <c r="J13" s="28">
        <v>0</v>
      </c>
      <c r="K13" s="28">
        <v>0</v>
      </c>
      <c r="L13" s="31">
        <f t="shared" ref="L13:L19" si="4">(G13-K13)*100*10</f>
        <v>280.00000000000006</v>
      </c>
      <c r="M13" s="60"/>
    </row>
    <row r="14" spans="1:14" x14ac:dyDescent="0.2">
      <c r="A14" s="14"/>
      <c r="B14" s="25">
        <v>40858</v>
      </c>
      <c r="C14" s="26" t="s">
        <v>17</v>
      </c>
      <c r="D14" s="27" t="s">
        <v>62</v>
      </c>
      <c r="E14" s="63">
        <v>172.4</v>
      </c>
      <c r="F14" s="68" t="s">
        <v>66</v>
      </c>
      <c r="G14" s="28">
        <v>0.33</v>
      </c>
      <c r="H14" s="29">
        <f>5000-610</f>
        <v>4390</v>
      </c>
      <c r="I14" s="30" t="s">
        <v>61</v>
      </c>
      <c r="J14" s="28">
        <v>0.37</v>
      </c>
      <c r="K14" s="28">
        <v>0</v>
      </c>
      <c r="L14" s="31">
        <f t="shared" si="4"/>
        <v>330</v>
      </c>
      <c r="M14" s="60">
        <f>(L14+L13)/H14</f>
        <v>0.13895216400911162</v>
      </c>
      <c r="N14">
        <v>9</v>
      </c>
    </row>
    <row r="15" spans="1:14" x14ac:dyDescent="0.2">
      <c r="A15" s="14"/>
      <c r="B15" s="15">
        <v>40863</v>
      </c>
      <c r="C15" s="9" t="s">
        <v>8</v>
      </c>
      <c r="D15" s="10" t="s">
        <v>67</v>
      </c>
      <c r="E15" s="62">
        <v>39.35</v>
      </c>
      <c r="F15" s="67" t="s">
        <v>68</v>
      </c>
      <c r="G15" s="11">
        <v>0.4</v>
      </c>
      <c r="H15" s="22">
        <f>2.6*10*100</f>
        <v>2600</v>
      </c>
      <c r="I15" s="13" t="s">
        <v>61</v>
      </c>
      <c r="J15" s="11">
        <v>0.24</v>
      </c>
      <c r="K15" s="11">
        <v>0</v>
      </c>
      <c r="L15" s="8">
        <f t="shared" si="4"/>
        <v>400</v>
      </c>
      <c r="M15" s="60">
        <f t="shared" ref="M15" si="5">L15/H15</f>
        <v>0.15384615384615385</v>
      </c>
      <c r="N15">
        <v>10</v>
      </c>
    </row>
    <row r="16" spans="1:14" x14ac:dyDescent="0.2">
      <c r="A16" s="14"/>
      <c r="B16" s="73">
        <v>40876</v>
      </c>
      <c r="C16" s="74" t="s">
        <v>69</v>
      </c>
      <c r="D16" s="75" t="s">
        <v>62</v>
      </c>
      <c r="E16" s="76">
        <v>166.65</v>
      </c>
      <c r="F16" s="77" t="s">
        <v>70</v>
      </c>
      <c r="G16" s="78">
        <v>20.350000000000001</v>
      </c>
      <c r="H16" s="79">
        <v>2035</v>
      </c>
      <c r="I16" s="13" t="s">
        <v>61</v>
      </c>
      <c r="J16" s="78">
        <v>18.5</v>
      </c>
      <c r="K16" s="78">
        <v>0</v>
      </c>
      <c r="L16" s="8">
        <f>(J16-G16)*100</f>
        <v>-185.00000000000014</v>
      </c>
      <c r="M16" s="71">
        <f>L16/H16</f>
        <v>-9.0909090909090981E-2</v>
      </c>
      <c r="N16">
        <v>11</v>
      </c>
    </row>
    <row r="17" spans="1:14" x14ac:dyDescent="0.2">
      <c r="A17" s="14"/>
      <c r="B17" s="25">
        <v>40877</v>
      </c>
      <c r="C17" s="26" t="s">
        <v>17</v>
      </c>
      <c r="D17" s="27" t="s">
        <v>10</v>
      </c>
      <c r="E17" s="63">
        <v>726.23</v>
      </c>
      <c r="F17" s="68" t="s">
        <v>71</v>
      </c>
      <c r="G17" s="28">
        <v>0.45</v>
      </c>
      <c r="H17" s="29">
        <v>0</v>
      </c>
      <c r="I17" s="81" t="s">
        <v>21</v>
      </c>
      <c r="J17" s="28">
        <v>0</v>
      </c>
      <c r="K17" s="28">
        <v>0</v>
      </c>
      <c r="L17" s="31">
        <f t="shared" si="4"/>
        <v>450</v>
      </c>
      <c r="M17" s="60"/>
    </row>
    <row r="18" spans="1:14" x14ac:dyDescent="0.2">
      <c r="A18" s="14"/>
      <c r="B18" s="25">
        <v>40877</v>
      </c>
      <c r="C18" s="26" t="s">
        <v>17</v>
      </c>
      <c r="D18" s="27" t="s">
        <v>10</v>
      </c>
      <c r="E18" s="63">
        <v>726.23</v>
      </c>
      <c r="F18" s="68" t="s">
        <v>72</v>
      </c>
      <c r="G18" s="28">
        <v>0.45</v>
      </c>
      <c r="H18" s="29">
        <v>9100</v>
      </c>
      <c r="I18" s="81" t="s">
        <v>21</v>
      </c>
      <c r="J18" s="28">
        <v>0</v>
      </c>
      <c r="K18" s="28">
        <v>0</v>
      </c>
      <c r="L18" s="31">
        <f t="shared" si="4"/>
        <v>450</v>
      </c>
      <c r="M18" s="60">
        <f>(L18+L17)/H18</f>
        <v>9.8901098901098897E-2</v>
      </c>
      <c r="N18">
        <v>12</v>
      </c>
    </row>
    <row r="19" spans="1:14" x14ac:dyDescent="0.2">
      <c r="A19" s="14"/>
      <c r="B19" s="15">
        <v>40898</v>
      </c>
      <c r="C19" s="9" t="s">
        <v>18</v>
      </c>
      <c r="D19" s="10" t="s">
        <v>9</v>
      </c>
      <c r="E19" s="62">
        <v>1231</v>
      </c>
      <c r="F19" s="67" t="s">
        <v>73</v>
      </c>
      <c r="G19" s="11">
        <v>0.45</v>
      </c>
      <c r="H19" s="22">
        <f>((5-G19)*100*10)</f>
        <v>4550</v>
      </c>
      <c r="I19" s="13" t="s">
        <v>21</v>
      </c>
      <c r="J19" s="11">
        <v>0</v>
      </c>
      <c r="K19" s="11">
        <v>0</v>
      </c>
      <c r="L19" s="8">
        <f t="shared" si="4"/>
        <v>450</v>
      </c>
      <c r="M19" s="60">
        <f t="shared" ref="M19" si="6">L19/H19</f>
        <v>9.8901098901098897E-2</v>
      </c>
      <c r="N19">
        <v>13</v>
      </c>
    </row>
    <row r="20" spans="1:14" x14ac:dyDescent="0.2">
      <c r="A20" s="14"/>
      <c r="B20" s="15">
        <v>40912</v>
      </c>
      <c r="C20" s="9" t="s">
        <v>8</v>
      </c>
      <c r="D20" s="10" t="s">
        <v>10</v>
      </c>
      <c r="E20" s="62">
        <v>751</v>
      </c>
      <c r="F20" s="67" t="s">
        <v>74</v>
      </c>
      <c r="G20" s="11">
        <v>0.55000000000000004</v>
      </c>
      <c r="H20" s="22">
        <f>((10-G20)*100*10)</f>
        <v>9449.9999999999982</v>
      </c>
      <c r="I20" s="13" t="s">
        <v>61</v>
      </c>
      <c r="J20" s="11">
        <v>0.25</v>
      </c>
      <c r="K20" s="11">
        <v>0</v>
      </c>
      <c r="L20" s="8">
        <f t="shared" ref="L20:L25" si="7">(G20-K20)*100*10</f>
        <v>550.00000000000011</v>
      </c>
      <c r="M20" s="60">
        <f t="shared" ref="M20" si="8">L20/H20</f>
        <v>5.8201058201058226E-2</v>
      </c>
      <c r="N20">
        <v>14</v>
      </c>
    </row>
    <row r="21" spans="1:14" x14ac:dyDescent="0.2">
      <c r="A21" s="14"/>
      <c r="B21" s="25">
        <v>40921</v>
      </c>
      <c r="C21" s="26" t="s">
        <v>17</v>
      </c>
      <c r="D21" s="27" t="s">
        <v>10</v>
      </c>
      <c r="E21" s="63">
        <v>768</v>
      </c>
      <c r="F21" s="68" t="s">
        <v>75</v>
      </c>
      <c r="G21" s="28">
        <v>0.5</v>
      </c>
      <c r="H21" s="29"/>
      <c r="I21" s="30" t="s">
        <v>21</v>
      </c>
      <c r="J21" s="28">
        <v>0</v>
      </c>
      <c r="K21" s="28">
        <v>0</v>
      </c>
      <c r="L21" s="31">
        <f t="shared" si="7"/>
        <v>500</v>
      </c>
      <c r="M21" s="60"/>
    </row>
    <row r="22" spans="1:14" x14ac:dyDescent="0.2">
      <c r="A22" s="14"/>
      <c r="B22" s="25">
        <v>40921</v>
      </c>
      <c r="C22" s="26" t="s">
        <v>17</v>
      </c>
      <c r="D22" s="27" t="s">
        <v>10</v>
      </c>
      <c r="E22" s="63">
        <v>768</v>
      </c>
      <c r="F22" s="68" t="s">
        <v>76</v>
      </c>
      <c r="G22" s="28">
        <v>0.45</v>
      </c>
      <c r="H22" s="29">
        <f>10000-950</f>
        <v>9050</v>
      </c>
      <c r="I22" s="30" t="s">
        <v>21</v>
      </c>
      <c r="J22" s="28">
        <v>0</v>
      </c>
      <c r="K22" s="28">
        <v>0</v>
      </c>
      <c r="L22" s="31">
        <f t="shared" si="7"/>
        <v>450</v>
      </c>
      <c r="M22" s="60">
        <f>(L22+L21)/H22</f>
        <v>0.10497237569060773</v>
      </c>
      <c r="N22">
        <v>15</v>
      </c>
    </row>
    <row r="23" spans="1:14" x14ac:dyDescent="0.2">
      <c r="A23" s="14"/>
      <c r="B23" s="15">
        <v>40931</v>
      </c>
      <c r="C23" s="9" t="s">
        <v>8</v>
      </c>
      <c r="D23" s="10" t="s">
        <v>9</v>
      </c>
      <c r="E23" s="62">
        <v>1321</v>
      </c>
      <c r="F23" s="67" t="s">
        <v>77</v>
      </c>
      <c r="G23" s="11">
        <v>0.4</v>
      </c>
      <c r="H23" s="22">
        <f>((5-G23)*100*10)</f>
        <v>4599.9999999999991</v>
      </c>
      <c r="I23" s="13" t="s">
        <v>21</v>
      </c>
      <c r="J23" s="11">
        <v>0</v>
      </c>
      <c r="K23" s="11">
        <v>0</v>
      </c>
      <c r="L23" s="8">
        <f t="shared" si="7"/>
        <v>400</v>
      </c>
      <c r="M23" s="60">
        <f t="shared" ref="M23" si="9">L23/H23</f>
        <v>8.6956521739130446E-2</v>
      </c>
      <c r="N23">
        <v>16</v>
      </c>
    </row>
    <row r="24" spans="1:14" x14ac:dyDescent="0.2">
      <c r="A24" s="14"/>
      <c r="B24" s="25">
        <v>40953</v>
      </c>
      <c r="C24" s="26" t="s">
        <v>17</v>
      </c>
      <c r="D24" s="27" t="s">
        <v>10</v>
      </c>
      <c r="E24" s="63">
        <v>818</v>
      </c>
      <c r="F24" s="68" t="s">
        <v>78</v>
      </c>
      <c r="G24" s="28">
        <v>0.45</v>
      </c>
      <c r="H24" s="29"/>
      <c r="I24" s="30" t="s">
        <v>12</v>
      </c>
      <c r="J24" s="28">
        <v>0</v>
      </c>
      <c r="K24" s="28">
        <v>0.04</v>
      </c>
      <c r="L24" s="31">
        <f t="shared" si="7"/>
        <v>410</v>
      </c>
      <c r="M24" s="60"/>
    </row>
    <row r="25" spans="1:14" x14ac:dyDescent="0.2">
      <c r="A25" s="14"/>
      <c r="B25" s="25">
        <v>40953</v>
      </c>
      <c r="C25" s="26" t="s">
        <v>17</v>
      </c>
      <c r="D25" s="27" t="s">
        <v>10</v>
      </c>
      <c r="E25" s="63">
        <v>818</v>
      </c>
      <c r="F25" s="68" t="s">
        <v>79</v>
      </c>
      <c r="G25" s="28">
        <v>0.65</v>
      </c>
      <c r="H25" s="29">
        <f>10000-1050</f>
        <v>8950</v>
      </c>
      <c r="I25" s="30" t="s">
        <v>12</v>
      </c>
      <c r="J25" s="28">
        <v>0</v>
      </c>
      <c r="K25" s="28">
        <v>2.5000000000000001E-2</v>
      </c>
      <c r="L25" s="31">
        <f t="shared" si="7"/>
        <v>625</v>
      </c>
      <c r="M25" s="60">
        <f>(L25+L24)/H25</f>
        <v>0.11564245810055866</v>
      </c>
      <c r="N25">
        <v>17</v>
      </c>
    </row>
    <row r="26" spans="1:14" x14ac:dyDescent="0.2">
      <c r="A26" s="14"/>
      <c r="B26" s="15">
        <v>40967</v>
      </c>
      <c r="C26" s="9" t="s">
        <v>8</v>
      </c>
      <c r="D26" s="10" t="s">
        <v>82</v>
      </c>
      <c r="E26" s="62">
        <v>532</v>
      </c>
      <c r="F26" s="67" t="s">
        <v>83</v>
      </c>
      <c r="G26" s="11">
        <v>0.23</v>
      </c>
      <c r="H26" s="22">
        <f>((5-G26)*100*10)</f>
        <v>4769.9999999999991</v>
      </c>
      <c r="I26" s="13" t="s">
        <v>12</v>
      </c>
      <c r="J26" s="11"/>
      <c r="K26" s="11">
        <v>0.1</v>
      </c>
      <c r="L26" s="8">
        <f t="shared" ref="L26" si="10">(G26-K26)*100*10</f>
        <v>130</v>
      </c>
      <c r="M26" s="60">
        <f t="shared" ref="M26" si="11">L26/H26</f>
        <v>2.7253668763102732E-2</v>
      </c>
      <c r="N26">
        <v>18</v>
      </c>
    </row>
    <row r="27" spans="1:14" x14ac:dyDescent="0.2">
      <c r="A27" s="14"/>
      <c r="B27" s="15"/>
      <c r="C27" s="9"/>
      <c r="D27" s="10"/>
      <c r="E27" s="62"/>
      <c r="F27" s="67"/>
      <c r="G27" s="11"/>
      <c r="H27" s="22"/>
      <c r="I27" s="13"/>
      <c r="J27" s="11"/>
      <c r="K27" s="11"/>
      <c r="L27" s="8"/>
      <c r="M27" s="32"/>
    </row>
    <row r="28" spans="1:14" ht="13.5" thickBot="1" x14ac:dyDescent="0.25">
      <c r="B28" s="3"/>
      <c r="C28" s="3"/>
      <c r="D28" s="3"/>
      <c r="E28" s="62"/>
      <c r="F28" s="67"/>
      <c r="G28" s="5"/>
      <c r="H28" s="5"/>
      <c r="I28" s="3"/>
      <c r="J28" s="5"/>
      <c r="K28" s="3"/>
      <c r="L28" s="8"/>
      <c r="M28" s="33"/>
    </row>
    <row r="29" spans="1:14" ht="13.5" thickBot="1" x14ac:dyDescent="0.25">
      <c r="G29" s="2"/>
      <c r="H29" s="2"/>
      <c r="L29" s="69">
        <f>SUM(L3:L28)</f>
        <v>10120</v>
      </c>
      <c r="M29" s="2"/>
    </row>
    <row r="30" spans="1:14" x14ac:dyDescent="0.2">
      <c r="G30" s="2"/>
      <c r="H30" s="2"/>
      <c r="M30" s="2"/>
    </row>
    <row r="31" spans="1:14" x14ac:dyDescent="0.2">
      <c r="B31" s="64" t="s">
        <v>59</v>
      </c>
      <c r="C31" s="65"/>
      <c r="G31" s="70"/>
      <c r="H31" s="70"/>
      <c r="I31" s="70"/>
      <c r="K31" s="83" t="s">
        <v>80</v>
      </c>
      <c r="L31" s="82">
        <v>50000</v>
      </c>
      <c r="M31" s="2"/>
    </row>
    <row r="32" spans="1:14" x14ac:dyDescent="0.2">
      <c r="G32" s="2"/>
      <c r="H32" s="72"/>
      <c r="K32" s="83" t="s">
        <v>81</v>
      </c>
      <c r="L32" s="80">
        <f>L29/L31</f>
        <v>0.2024</v>
      </c>
      <c r="M32" s="2"/>
    </row>
    <row r="33" spans="2:13" x14ac:dyDescent="0.2">
      <c r="G33" s="2"/>
      <c r="H33" s="2"/>
      <c r="L33" s="82"/>
      <c r="M33" s="2"/>
    </row>
    <row r="34" spans="2:13" x14ac:dyDescent="0.2">
      <c r="F34" s="70"/>
      <c r="G34" s="2"/>
      <c r="H34" s="2"/>
      <c r="L34" s="80"/>
      <c r="M34" s="2"/>
    </row>
    <row r="35" spans="2:13" x14ac:dyDescent="0.2">
      <c r="G35" s="2"/>
      <c r="H35" s="2"/>
      <c r="L35" s="80"/>
      <c r="M35" s="2"/>
    </row>
    <row r="36" spans="2:13" x14ac:dyDescent="0.2">
      <c r="G36" s="2"/>
      <c r="H36" s="2"/>
      <c r="L36" s="82"/>
      <c r="M36" s="2"/>
    </row>
    <row r="37" spans="2:13" x14ac:dyDescent="0.2">
      <c r="G37" s="2"/>
      <c r="H37" s="2"/>
      <c r="L37" s="82"/>
      <c r="M37" s="2"/>
    </row>
    <row r="38" spans="2:13" x14ac:dyDescent="0.2">
      <c r="G38" s="2"/>
      <c r="H38" s="2"/>
      <c r="L38" s="82"/>
      <c r="M38" s="2"/>
    </row>
    <row r="39" spans="2:13" x14ac:dyDescent="0.2">
      <c r="G39" s="2"/>
      <c r="H39" s="2"/>
      <c r="L39" s="82"/>
      <c r="M39" s="2"/>
    </row>
    <row r="40" spans="2:13" x14ac:dyDescent="0.2">
      <c r="B40" s="84">
        <f>B3</f>
        <v>40785</v>
      </c>
      <c r="C40" s="85"/>
      <c r="D40" s="85"/>
      <c r="E40" s="85"/>
      <c r="F40" s="85"/>
      <c r="G40" s="86"/>
      <c r="H40" s="86"/>
      <c r="I40" s="85"/>
      <c r="J40" s="85"/>
      <c r="K40" s="85"/>
      <c r="L40" s="87"/>
      <c r="M40" s="2"/>
    </row>
    <row r="41" spans="2:13" x14ac:dyDescent="0.2">
      <c r="B41" s="84">
        <f ca="1">TODAY()</f>
        <v>40980</v>
      </c>
      <c r="C41" s="85"/>
      <c r="D41" s="85"/>
      <c r="E41" s="85"/>
      <c r="F41" s="85"/>
      <c r="G41" s="86"/>
      <c r="H41" s="86"/>
      <c r="I41" s="85"/>
      <c r="J41" s="85"/>
      <c r="K41" s="85"/>
      <c r="L41" s="88">
        <f ca="1">1+L32^(12/B42)-1</f>
        <v>5.0260415121663682E-2</v>
      </c>
      <c r="M41" s="2"/>
    </row>
    <row r="42" spans="2:13" x14ac:dyDescent="0.2">
      <c r="B42" s="89">
        <f ca="1">(B41-B40)/30.42</f>
        <v>6.4102564102564097</v>
      </c>
      <c r="C42" s="85"/>
      <c r="D42" s="85"/>
      <c r="E42" s="85"/>
      <c r="F42" s="85"/>
      <c r="G42" s="86"/>
      <c r="H42" s="90"/>
      <c r="I42" s="85"/>
      <c r="J42" s="85"/>
      <c r="K42" s="85"/>
      <c r="L42" s="88"/>
      <c r="M42" s="2"/>
    </row>
    <row r="43" spans="2:13" x14ac:dyDescent="0.2">
      <c r="B43" s="72"/>
      <c r="G43" s="2"/>
      <c r="H43" s="2"/>
      <c r="M43" s="2"/>
    </row>
    <row r="44" spans="2:13" x14ac:dyDescent="0.2">
      <c r="G44" s="2"/>
      <c r="H44" s="2"/>
      <c r="M44" s="2"/>
    </row>
    <row r="45" spans="2:13" x14ac:dyDescent="0.2">
      <c r="G45" s="2"/>
      <c r="H45" s="2"/>
      <c r="M45" s="2"/>
    </row>
    <row r="46" spans="2:13" x14ac:dyDescent="0.2">
      <c r="G46" s="2"/>
      <c r="H46" s="2"/>
      <c r="M46" s="2"/>
    </row>
    <row r="47" spans="2:13" x14ac:dyDescent="0.2">
      <c r="G47" s="2"/>
      <c r="H47" s="2"/>
      <c r="M47" s="2"/>
    </row>
    <row r="48" spans="2:13" x14ac:dyDescent="0.2">
      <c r="G48" s="2"/>
      <c r="H48" s="2"/>
      <c r="M48" s="2"/>
    </row>
    <row r="49" spans="7:13" x14ac:dyDescent="0.2">
      <c r="G49" s="2"/>
      <c r="H49" s="2"/>
      <c r="M49" s="2"/>
    </row>
    <row r="50" spans="7:13" x14ac:dyDescent="0.2">
      <c r="G50" s="2"/>
      <c r="H50" s="2"/>
      <c r="M50" s="2"/>
    </row>
    <row r="51" spans="7:13" x14ac:dyDescent="0.2">
      <c r="G51" s="2"/>
      <c r="H51" s="2"/>
      <c r="M51" s="2"/>
    </row>
    <row r="52" spans="7:13" x14ac:dyDescent="0.2">
      <c r="G52" s="2"/>
      <c r="H52" s="2"/>
      <c r="M52" s="2"/>
    </row>
    <row r="53" spans="7:13" x14ac:dyDescent="0.2">
      <c r="G53" s="2"/>
      <c r="H53" s="2"/>
      <c r="M53" s="2"/>
    </row>
    <row r="54" spans="7:13" x14ac:dyDescent="0.2">
      <c r="G54" s="2"/>
      <c r="H54" s="2"/>
      <c r="M54" s="2"/>
    </row>
    <row r="55" spans="7:13" x14ac:dyDescent="0.2">
      <c r="G55" s="2"/>
      <c r="H55" s="2"/>
      <c r="M55" s="2"/>
    </row>
    <row r="56" spans="7:13" x14ac:dyDescent="0.2">
      <c r="G56" s="2"/>
      <c r="H56" s="2"/>
      <c r="M56" s="2"/>
    </row>
    <row r="57" spans="7:13" x14ac:dyDescent="0.2">
      <c r="G57" s="2"/>
      <c r="H57" s="2"/>
      <c r="M57" s="2"/>
    </row>
    <row r="58" spans="7:13" x14ac:dyDescent="0.2">
      <c r="G58" s="2"/>
      <c r="H58" s="2"/>
      <c r="M58" s="2"/>
    </row>
    <row r="59" spans="7:13" x14ac:dyDescent="0.2">
      <c r="G59" s="2"/>
      <c r="H59" s="2"/>
      <c r="M59" s="2"/>
    </row>
    <row r="60" spans="7:13" x14ac:dyDescent="0.2">
      <c r="G60" s="2"/>
      <c r="H60" s="2"/>
      <c r="M60" s="2"/>
    </row>
    <row r="61" spans="7:13" x14ac:dyDescent="0.2">
      <c r="G61" s="2"/>
      <c r="H61" s="2"/>
      <c r="M61" s="2"/>
    </row>
    <row r="62" spans="7:13" x14ac:dyDescent="0.2">
      <c r="G62" s="2"/>
      <c r="H62" s="2"/>
      <c r="M62" s="2"/>
    </row>
    <row r="63" spans="7:13" x14ac:dyDescent="0.2">
      <c r="G63" s="2"/>
      <c r="H63" s="2"/>
      <c r="M63" s="2"/>
    </row>
    <row r="64" spans="7:13" x14ac:dyDescent="0.2">
      <c r="G64" s="2"/>
      <c r="H64" s="2"/>
      <c r="M64" s="2"/>
    </row>
    <row r="65" spans="7:13" x14ac:dyDescent="0.2">
      <c r="G65" s="2"/>
      <c r="H65" s="2"/>
      <c r="M65" s="2"/>
    </row>
    <row r="66" spans="7:13" x14ac:dyDescent="0.2">
      <c r="G66" s="2"/>
      <c r="H66" s="2"/>
      <c r="M66" s="2"/>
    </row>
    <row r="67" spans="7:13" x14ac:dyDescent="0.2">
      <c r="G67" s="2"/>
      <c r="H67" s="2"/>
      <c r="M67" s="2"/>
    </row>
    <row r="68" spans="7:13" x14ac:dyDescent="0.2">
      <c r="G68" s="2"/>
      <c r="H68" s="2"/>
      <c r="M68" s="2"/>
    </row>
    <row r="69" spans="7:13" x14ac:dyDescent="0.2">
      <c r="G69" s="2"/>
      <c r="H69" s="2"/>
      <c r="M69" s="2"/>
    </row>
    <row r="70" spans="7:13" x14ac:dyDescent="0.2">
      <c r="G70" s="2"/>
      <c r="H70" s="2"/>
      <c r="M70" s="2"/>
    </row>
    <row r="71" spans="7:13" x14ac:dyDescent="0.2">
      <c r="G71" s="2"/>
      <c r="H71" s="2"/>
      <c r="M71" s="2"/>
    </row>
    <row r="72" spans="7:13" x14ac:dyDescent="0.2">
      <c r="G72" s="2"/>
      <c r="H72" s="2"/>
      <c r="M72" s="2"/>
    </row>
    <row r="73" spans="7:13" x14ac:dyDescent="0.2">
      <c r="G73" s="2"/>
      <c r="H73" s="2"/>
      <c r="M73" s="2"/>
    </row>
    <row r="74" spans="7:13" x14ac:dyDescent="0.2">
      <c r="G74" s="2"/>
      <c r="H74" s="2"/>
      <c r="M74" s="2"/>
    </row>
    <row r="75" spans="7:13" x14ac:dyDescent="0.2">
      <c r="G75" s="2"/>
      <c r="H75" s="2"/>
      <c r="M75" s="2"/>
    </row>
    <row r="76" spans="7:13" x14ac:dyDescent="0.2">
      <c r="G76" s="2"/>
      <c r="H76" s="2"/>
      <c r="M76" s="2"/>
    </row>
    <row r="77" spans="7:13" x14ac:dyDescent="0.2">
      <c r="G77" s="2"/>
      <c r="H77" s="2"/>
      <c r="M77" s="2"/>
    </row>
    <row r="78" spans="7:13" x14ac:dyDescent="0.2">
      <c r="G78" s="2"/>
      <c r="H78" s="2"/>
      <c r="M78" s="2"/>
    </row>
    <row r="79" spans="7:13" x14ac:dyDescent="0.2">
      <c r="G79" s="2"/>
      <c r="H79" s="2"/>
      <c r="M79" s="2"/>
    </row>
    <row r="80" spans="7:13" x14ac:dyDescent="0.2">
      <c r="G80" s="2"/>
      <c r="H80" s="2"/>
      <c r="M80" s="2"/>
    </row>
    <row r="81" spans="7:13" x14ac:dyDescent="0.2">
      <c r="G81" s="2"/>
      <c r="H81" s="2"/>
      <c r="M81" s="2"/>
    </row>
    <row r="82" spans="7:13" x14ac:dyDescent="0.2">
      <c r="G82" s="2"/>
      <c r="H82" s="2"/>
      <c r="M82" s="2"/>
    </row>
    <row r="83" spans="7:13" x14ac:dyDescent="0.2">
      <c r="G83" s="2"/>
      <c r="H83" s="2"/>
      <c r="M83" s="2"/>
    </row>
    <row r="84" spans="7:13" x14ac:dyDescent="0.2">
      <c r="G84" s="2"/>
      <c r="H84" s="2"/>
      <c r="M84" s="2"/>
    </row>
    <row r="85" spans="7:13" x14ac:dyDescent="0.2">
      <c r="G85" s="2"/>
      <c r="H85" s="2"/>
      <c r="M85" s="2"/>
    </row>
    <row r="86" spans="7:13" x14ac:dyDescent="0.2">
      <c r="G86" s="2"/>
      <c r="H86" s="2"/>
      <c r="M86" s="2"/>
    </row>
    <row r="87" spans="7:13" x14ac:dyDescent="0.2">
      <c r="G87" s="2"/>
      <c r="H87" s="2"/>
      <c r="M87" s="2"/>
    </row>
    <row r="88" spans="7:13" x14ac:dyDescent="0.2">
      <c r="G88" s="2"/>
      <c r="H88" s="2"/>
      <c r="M88" s="2"/>
    </row>
    <row r="89" spans="7:13" x14ac:dyDescent="0.2">
      <c r="G89" s="2"/>
      <c r="H89" s="2"/>
      <c r="M89" s="2"/>
    </row>
    <row r="90" spans="7:13" x14ac:dyDescent="0.2">
      <c r="G90" s="2"/>
      <c r="H90" s="2"/>
      <c r="M90" s="2"/>
    </row>
    <row r="91" spans="7:13" x14ac:dyDescent="0.2">
      <c r="G91" s="2"/>
      <c r="H91" s="2"/>
      <c r="M91" s="2"/>
    </row>
    <row r="92" spans="7:13" x14ac:dyDescent="0.2">
      <c r="G92" s="2"/>
      <c r="H92" s="2"/>
      <c r="M92" s="2"/>
    </row>
    <row r="93" spans="7:13" x14ac:dyDescent="0.2">
      <c r="G93" s="2"/>
      <c r="H93" s="2"/>
      <c r="M93" s="2"/>
    </row>
    <row r="94" spans="7:13" x14ac:dyDescent="0.2">
      <c r="G94" s="2"/>
      <c r="H94" s="2"/>
      <c r="M94" s="2"/>
    </row>
    <row r="95" spans="7:13" x14ac:dyDescent="0.2">
      <c r="G95" s="2"/>
      <c r="H95" s="2"/>
      <c r="M95" s="2"/>
    </row>
    <row r="96" spans="7:13" x14ac:dyDescent="0.2">
      <c r="G96" s="2"/>
      <c r="H96" s="2"/>
      <c r="M96" s="2"/>
    </row>
    <row r="97" spans="7:13" x14ac:dyDescent="0.2">
      <c r="G97" s="2"/>
      <c r="H97" s="2"/>
      <c r="M97" s="2"/>
    </row>
    <row r="98" spans="7:13" x14ac:dyDescent="0.2">
      <c r="G98" s="2"/>
      <c r="H98" s="2"/>
      <c r="M98" s="2"/>
    </row>
    <row r="99" spans="7:13" x14ac:dyDescent="0.2">
      <c r="G99" s="2"/>
      <c r="H99" s="2"/>
      <c r="M99" s="2"/>
    </row>
    <row r="100" spans="7:13" x14ac:dyDescent="0.2">
      <c r="G100" s="2"/>
      <c r="H100" s="2"/>
      <c r="M100" s="2"/>
    </row>
    <row r="101" spans="7:13" x14ac:dyDescent="0.2">
      <c r="G101" s="2"/>
      <c r="H101" s="2"/>
      <c r="M101" s="2"/>
    </row>
    <row r="102" spans="7:13" x14ac:dyDescent="0.2">
      <c r="G102" s="2"/>
      <c r="H102" s="2"/>
      <c r="M102" s="2"/>
    </row>
    <row r="103" spans="7:13" x14ac:dyDescent="0.2">
      <c r="G103" s="2"/>
      <c r="H103" s="2"/>
      <c r="M103" s="2"/>
    </row>
    <row r="104" spans="7:13" x14ac:dyDescent="0.2">
      <c r="G104" s="2"/>
      <c r="H104" s="2"/>
      <c r="M104" s="2"/>
    </row>
    <row r="105" spans="7:13" x14ac:dyDescent="0.2">
      <c r="G105" s="2"/>
      <c r="H105" s="2"/>
      <c r="M105" s="2"/>
    </row>
    <row r="106" spans="7:13" x14ac:dyDescent="0.2">
      <c r="G106" s="2"/>
      <c r="H106" s="2"/>
      <c r="M106" s="2"/>
    </row>
    <row r="107" spans="7:13" x14ac:dyDescent="0.2">
      <c r="G107" s="2"/>
      <c r="H107" s="2"/>
      <c r="M107" s="2"/>
    </row>
    <row r="108" spans="7:13" x14ac:dyDescent="0.2">
      <c r="G108" s="2"/>
      <c r="H108" s="2"/>
      <c r="M108" s="2"/>
    </row>
    <row r="109" spans="7:13" x14ac:dyDescent="0.2">
      <c r="G109" s="2"/>
      <c r="H109" s="2"/>
      <c r="M109" s="2"/>
    </row>
    <row r="110" spans="7:13" x14ac:dyDescent="0.2">
      <c r="G110" s="2"/>
      <c r="H110" s="2"/>
      <c r="M110" s="2"/>
    </row>
    <row r="111" spans="7:13" x14ac:dyDescent="0.2">
      <c r="G111" s="2"/>
      <c r="H111" s="2"/>
      <c r="M111" s="2"/>
    </row>
    <row r="112" spans="7:13" x14ac:dyDescent="0.2">
      <c r="G112" s="2"/>
      <c r="H112" s="2"/>
      <c r="M112" s="2"/>
    </row>
    <row r="113" spans="7:13" x14ac:dyDescent="0.2">
      <c r="G113" s="2"/>
      <c r="H113" s="2"/>
      <c r="M113" s="2"/>
    </row>
    <row r="114" spans="7:13" x14ac:dyDescent="0.2">
      <c r="G114" s="2"/>
      <c r="H114" s="2"/>
      <c r="M114" s="2"/>
    </row>
    <row r="115" spans="7:13" x14ac:dyDescent="0.2">
      <c r="G115" s="2"/>
      <c r="H115" s="2"/>
      <c r="M115" s="2"/>
    </row>
    <row r="116" spans="7:13" x14ac:dyDescent="0.2">
      <c r="G116" s="2"/>
      <c r="H116" s="2"/>
      <c r="M116" s="2"/>
    </row>
    <row r="117" spans="7:13" x14ac:dyDescent="0.2">
      <c r="G117" s="2"/>
      <c r="H117" s="2"/>
      <c r="M117" s="2"/>
    </row>
    <row r="118" spans="7:13" x14ac:dyDescent="0.2">
      <c r="G118" s="2"/>
      <c r="H118" s="2"/>
      <c r="M118" s="2"/>
    </row>
    <row r="119" spans="7:13" x14ac:dyDescent="0.2">
      <c r="G119" s="2"/>
      <c r="H119" s="2"/>
      <c r="M119" s="2"/>
    </row>
    <row r="120" spans="7:13" x14ac:dyDescent="0.2">
      <c r="G120" s="2"/>
      <c r="H120" s="2"/>
      <c r="M120" s="2"/>
    </row>
    <row r="121" spans="7:13" x14ac:dyDescent="0.2">
      <c r="G121" s="2"/>
      <c r="H121" s="2"/>
      <c r="M121" s="2"/>
    </row>
    <row r="122" spans="7:13" x14ac:dyDescent="0.2">
      <c r="G122" s="2"/>
      <c r="H122" s="2"/>
      <c r="M122" s="2"/>
    </row>
    <row r="123" spans="7:13" x14ac:dyDescent="0.2">
      <c r="G123" s="2"/>
      <c r="H123" s="2"/>
      <c r="M123" s="2"/>
    </row>
    <row r="124" spans="7:13" x14ac:dyDescent="0.2">
      <c r="G124" s="2"/>
      <c r="H124" s="2"/>
      <c r="M124" s="2"/>
    </row>
    <row r="125" spans="7:13" x14ac:dyDescent="0.2">
      <c r="G125" s="2"/>
      <c r="H125" s="2"/>
      <c r="M125" s="2"/>
    </row>
    <row r="126" spans="7:13" x14ac:dyDescent="0.2">
      <c r="G126" s="2"/>
      <c r="H126" s="2"/>
      <c r="M126" s="2"/>
    </row>
    <row r="127" spans="7:13" x14ac:dyDescent="0.2">
      <c r="G127" s="2"/>
      <c r="H127" s="2"/>
      <c r="M127" s="2"/>
    </row>
    <row r="128" spans="7:13" x14ac:dyDescent="0.2">
      <c r="G128" s="2"/>
      <c r="H128" s="2"/>
      <c r="M128" s="2"/>
    </row>
    <row r="129" spans="7:13" x14ac:dyDescent="0.2">
      <c r="G129" s="2"/>
      <c r="H129" s="2"/>
      <c r="M129" s="2"/>
    </row>
    <row r="130" spans="7:13" x14ac:dyDescent="0.2">
      <c r="G130" s="2"/>
      <c r="H130" s="2"/>
      <c r="M130" s="2"/>
    </row>
    <row r="131" spans="7:13" x14ac:dyDescent="0.2">
      <c r="G131" s="2"/>
      <c r="H131" s="2"/>
      <c r="M131" s="2"/>
    </row>
    <row r="132" spans="7:13" x14ac:dyDescent="0.2">
      <c r="G132" s="2"/>
      <c r="H132" s="2"/>
      <c r="M132" s="2"/>
    </row>
    <row r="133" spans="7:13" x14ac:dyDescent="0.2">
      <c r="G133" s="2"/>
      <c r="H133" s="2"/>
      <c r="M133" s="2"/>
    </row>
    <row r="134" spans="7:13" x14ac:dyDescent="0.2">
      <c r="G134" s="2"/>
      <c r="H134" s="2"/>
      <c r="M134" s="2"/>
    </row>
    <row r="135" spans="7:13" x14ac:dyDescent="0.2">
      <c r="G135" s="2"/>
      <c r="H135" s="2"/>
      <c r="M135" s="2"/>
    </row>
    <row r="136" spans="7:13" x14ac:dyDescent="0.2">
      <c r="G136" s="2"/>
      <c r="H136" s="2"/>
      <c r="M136" s="2"/>
    </row>
    <row r="137" spans="7:13" x14ac:dyDescent="0.2">
      <c r="G137" s="2"/>
      <c r="H137" s="2"/>
      <c r="M137" s="2"/>
    </row>
    <row r="138" spans="7:13" x14ac:dyDescent="0.2">
      <c r="G138" s="2"/>
      <c r="H138" s="2"/>
      <c r="M138" s="2"/>
    </row>
    <row r="139" spans="7:13" x14ac:dyDescent="0.2">
      <c r="G139" s="2"/>
      <c r="H139" s="2"/>
      <c r="M139" s="2"/>
    </row>
    <row r="140" spans="7:13" x14ac:dyDescent="0.2">
      <c r="G140" s="2"/>
      <c r="H140" s="2"/>
      <c r="M140" s="2"/>
    </row>
    <row r="141" spans="7:13" x14ac:dyDescent="0.2">
      <c r="G141" s="2"/>
      <c r="H141" s="2"/>
      <c r="M141" s="2"/>
    </row>
    <row r="142" spans="7:13" x14ac:dyDescent="0.2">
      <c r="G142" s="2"/>
      <c r="H142" s="2"/>
      <c r="M142" s="2"/>
    </row>
    <row r="143" spans="7:13" x14ac:dyDescent="0.2">
      <c r="G143" s="2"/>
      <c r="H143" s="2"/>
      <c r="M143" s="2"/>
    </row>
    <row r="144" spans="7:13" x14ac:dyDescent="0.2">
      <c r="G144" s="2"/>
      <c r="H144" s="2"/>
      <c r="M144" s="2"/>
    </row>
    <row r="145" spans="7:13" x14ac:dyDescent="0.2">
      <c r="G145" s="2"/>
      <c r="H145" s="2"/>
      <c r="M145" s="2"/>
    </row>
    <row r="146" spans="7:13" x14ac:dyDescent="0.2">
      <c r="G146" s="2"/>
      <c r="H146" s="2"/>
      <c r="M146" s="2"/>
    </row>
    <row r="147" spans="7:13" x14ac:dyDescent="0.2">
      <c r="G147" s="2"/>
      <c r="H147" s="2"/>
      <c r="M147" s="2"/>
    </row>
    <row r="148" spans="7:13" x14ac:dyDescent="0.2">
      <c r="G148" s="2"/>
      <c r="H148" s="2"/>
      <c r="M148" s="2"/>
    </row>
    <row r="149" spans="7:13" x14ac:dyDescent="0.2">
      <c r="G149" s="2"/>
      <c r="H149" s="2"/>
      <c r="M149" s="2"/>
    </row>
    <row r="150" spans="7:13" x14ac:dyDescent="0.2">
      <c r="G150" s="2"/>
      <c r="H150" s="2"/>
      <c r="M150" s="2"/>
    </row>
    <row r="151" spans="7:13" x14ac:dyDescent="0.2">
      <c r="G151" s="2"/>
      <c r="H151" s="2"/>
      <c r="M151" s="2"/>
    </row>
    <row r="152" spans="7:13" x14ac:dyDescent="0.2">
      <c r="G152" s="2"/>
      <c r="H152" s="2"/>
      <c r="M152" s="2"/>
    </row>
    <row r="153" spans="7:13" x14ac:dyDescent="0.2">
      <c r="G153" s="2"/>
      <c r="H153" s="2"/>
      <c r="M153" s="2"/>
    </row>
    <row r="154" spans="7:13" x14ac:dyDescent="0.2">
      <c r="G154" s="2"/>
      <c r="H154" s="2"/>
      <c r="M154" s="2"/>
    </row>
    <row r="155" spans="7:13" x14ac:dyDescent="0.2">
      <c r="G155" s="2"/>
      <c r="H155" s="2"/>
      <c r="M155" s="2"/>
    </row>
    <row r="156" spans="7:13" x14ac:dyDescent="0.2">
      <c r="G156" s="2"/>
      <c r="H156" s="2"/>
      <c r="M156" s="2"/>
    </row>
    <row r="157" spans="7:13" x14ac:dyDescent="0.2">
      <c r="G157" s="2"/>
      <c r="H157" s="2"/>
      <c r="M157" s="2"/>
    </row>
    <row r="158" spans="7:13" x14ac:dyDescent="0.2">
      <c r="G158" s="2"/>
      <c r="H158" s="2"/>
      <c r="M158" s="2"/>
    </row>
    <row r="159" spans="7:13" x14ac:dyDescent="0.2">
      <c r="G159" s="2"/>
      <c r="H159" s="2"/>
      <c r="M159" s="2"/>
    </row>
    <row r="160" spans="7:13" x14ac:dyDescent="0.2">
      <c r="G160" s="2"/>
      <c r="H160" s="2"/>
      <c r="M160" s="2"/>
    </row>
    <row r="161" spans="7:13" x14ac:dyDescent="0.2">
      <c r="G161" s="2"/>
      <c r="H161" s="2"/>
      <c r="M161" s="2"/>
    </row>
    <row r="162" spans="7:13" x14ac:dyDescent="0.2">
      <c r="G162" s="2"/>
      <c r="H162" s="2"/>
      <c r="M162" s="2"/>
    </row>
    <row r="163" spans="7:13" x14ac:dyDescent="0.2">
      <c r="G163" s="2"/>
      <c r="H163" s="2"/>
      <c r="M163" s="2"/>
    </row>
    <row r="164" spans="7:13" x14ac:dyDescent="0.2">
      <c r="G164" s="2"/>
      <c r="H164" s="2"/>
      <c r="M164" s="2"/>
    </row>
    <row r="165" spans="7:13" x14ac:dyDescent="0.2">
      <c r="G165" s="2"/>
      <c r="H165" s="2"/>
      <c r="M165" s="2"/>
    </row>
    <row r="166" spans="7:13" x14ac:dyDescent="0.2">
      <c r="G166" s="2"/>
      <c r="H166" s="2"/>
      <c r="M166" s="2"/>
    </row>
    <row r="167" spans="7:13" x14ac:dyDescent="0.2">
      <c r="G167" s="2"/>
      <c r="H167" s="2"/>
      <c r="M167" s="2"/>
    </row>
    <row r="168" spans="7:13" x14ac:dyDescent="0.2">
      <c r="G168" s="2"/>
      <c r="H168" s="2"/>
      <c r="M168" s="2"/>
    </row>
    <row r="169" spans="7:13" x14ac:dyDescent="0.2">
      <c r="G169" s="2"/>
      <c r="H169" s="2"/>
      <c r="M169" s="2"/>
    </row>
    <row r="170" spans="7:13" x14ac:dyDescent="0.2">
      <c r="G170" s="2"/>
      <c r="H170" s="2"/>
      <c r="M170" s="2"/>
    </row>
    <row r="171" spans="7:13" x14ac:dyDescent="0.2">
      <c r="G171" s="2"/>
      <c r="H171" s="2"/>
      <c r="M171" s="2"/>
    </row>
    <row r="172" spans="7:13" x14ac:dyDescent="0.2">
      <c r="G172" s="2"/>
      <c r="H172" s="2"/>
      <c r="M172" s="2"/>
    </row>
    <row r="173" spans="7:13" x14ac:dyDescent="0.2">
      <c r="G173" s="2"/>
      <c r="H173" s="2"/>
      <c r="M173" s="2"/>
    </row>
    <row r="174" spans="7:13" x14ac:dyDescent="0.2">
      <c r="G174" s="2"/>
      <c r="H174" s="2"/>
      <c r="M174" s="2"/>
    </row>
    <row r="175" spans="7:13" x14ac:dyDescent="0.2">
      <c r="G175" s="2"/>
      <c r="H175" s="2"/>
      <c r="M175" s="2"/>
    </row>
    <row r="176" spans="7:13" x14ac:dyDescent="0.2">
      <c r="G176" s="2"/>
      <c r="H176" s="2"/>
      <c r="M176" s="2"/>
    </row>
    <row r="177" spans="7:13" x14ac:dyDescent="0.2">
      <c r="G177" s="2"/>
      <c r="H177" s="2"/>
      <c r="M177" s="2"/>
    </row>
    <row r="178" spans="7:13" x14ac:dyDescent="0.2">
      <c r="G178" s="2"/>
      <c r="H178" s="2"/>
      <c r="M178" s="2"/>
    </row>
    <row r="179" spans="7:13" x14ac:dyDescent="0.2">
      <c r="G179" s="2"/>
      <c r="H179" s="2"/>
      <c r="M179" s="2"/>
    </row>
    <row r="180" spans="7:13" x14ac:dyDescent="0.2">
      <c r="G180" s="2"/>
      <c r="H180" s="2"/>
      <c r="M180" s="2"/>
    </row>
    <row r="181" spans="7:13" x14ac:dyDescent="0.2">
      <c r="G181" s="2"/>
      <c r="H181" s="2"/>
      <c r="M181" s="2"/>
    </row>
    <row r="182" spans="7:13" x14ac:dyDescent="0.2">
      <c r="G182" s="2"/>
      <c r="H182" s="2"/>
      <c r="M182" s="2"/>
    </row>
    <row r="183" spans="7:13" x14ac:dyDescent="0.2">
      <c r="G183" s="2"/>
      <c r="H183" s="2"/>
      <c r="M183" s="2"/>
    </row>
    <row r="184" spans="7:13" x14ac:dyDescent="0.2">
      <c r="G184" s="2"/>
      <c r="H184" s="2"/>
      <c r="M184" s="2"/>
    </row>
    <row r="185" spans="7:13" x14ac:dyDescent="0.2">
      <c r="G185" s="2"/>
      <c r="H185" s="2"/>
      <c r="M185" s="2"/>
    </row>
    <row r="186" spans="7:13" x14ac:dyDescent="0.2">
      <c r="G186" s="2"/>
      <c r="H186" s="2"/>
      <c r="M186" s="2"/>
    </row>
    <row r="187" spans="7:13" x14ac:dyDescent="0.2">
      <c r="G187" s="2"/>
      <c r="H187" s="2"/>
      <c r="M187" s="2"/>
    </row>
    <row r="188" spans="7:13" x14ac:dyDescent="0.2">
      <c r="G188" s="2"/>
      <c r="H188" s="2"/>
      <c r="M188" s="2"/>
    </row>
    <row r="189" spans="7:13" x14ac:dyDescent="0.2">
      <c r="G189" s="2"/>
      <c r="H189" s="2"/>
      <c r="M189" s="2"/>
    </row>
    <row r="190" spans="7:13" x14ac:dyDescent="0.2">
      <c r="G190" s="2"/>
      <c r="H190" s="2"/>
      <c r="M190" s="2"/>
    </row>
    <row r="191" spans="7:13" x14ac:dyDescent="0.2">
      <c r="G191" s="2"/>
      <c r="H191" s="2"/>
      <c r="M191" s="2"/>
    </row>
    <row r="192" spans="7:13" x14ac:dyDescent="0.2">
      <c r="G192" s="2"/>
      <c r="H192" s="2"/>
      <c r="M192" s="2"/>
    </row>
    <row r="193" spans="7:13" x14ac:dyDescent="0.2">
      <c r="G193" s="2"/>
      <c r="H193" s="2"/>
      <c r="M193" s="2"/>
    </row>
    <row r="194" spans="7:13" x14ac:dyDescent="0.2">
      <c r="G194" s="2"/>
      <c r="H194" s="2"/>
      <c r="M194" s="2"/>
    </row>
    <row r="195" spans="7:13" x14ac:dyDescent="0.2">
      <c r="G195" s="2"/>
      <c r="H195" s="2"/>
      <c r="M195" s="2"/>
    </row>
    <row r="196" spans="7:13" x14ac:dyDescent="0.2">
      <c r="G196" s="2"/>
      <c r="H196" s="2"/>
      <c r="M196" s="2"/>
    </row>
    <row r="197" spans="7:13" x14ac:dyDescent="0.2">
      <c r="G197" s="2"/>
      <c r="H197" s="2"/>
      <c r="M197" s="2"/>
    </row>
    <row r="198" spans="7:13" x14ac:dyDescent="0.2">
      <c r="G198" s="2"/>
      <c r="H198" s="2"/>
      <c r="M198" s="2"/>
    </row>
    <row r="199" spans="7:13" x14ac:dyDescent="0.2">
      <c r="G199" s="2"/>
      <c r="H199" s="2"/>
      <c r="M199" s="2"/>
    </row>
    <row r="200" spans="7:13" x14ac:dyDescent="0.2">
      <c r="G200" s="2"/>
      <c r="H200" s="2"/>
      <c r="M200" s="2"/>
    </row>
    <row r="201" spans="7:13" x14ac:dyDescent="0.2">
      <c r="G201" s="2"/>
      <c r="H201" s="2"/>
      <c r="M201" s="2"/>
    </row>
    <row r="202" spans="7:13" x14ac:dyDescent="0.2">
      <c r="G202" s="2"/>
      <c r="H202" s="2"/>
      <c r="M202" s="2"/>
    </row>
    <row r="203" spans="7:13" x14ac:dyDescent="0.2">
      <c r="G203" s="2"/>
      <c r="H203" s="2"/>
      <c r="M203" s="2"/>
    </row>
    <row r="204" spans="7:13" x14ac:dyDescent="0.2">
      <c r="G204" s="2"/>
      <c r="H204" s="2"/>
      <c r="M204" s="2"/>
    </row>
    <row r="205" spans="7:13" x14ac:dyDescent="0.2">
      <c r="G205" s="2"/>
      <c r="H205" s="2"/>
      <c r="M205" s="2"/>
    </row>
    <row r="206" spans="7:13" x14ac:dyDescent="0.2">
      <c r="G206" s="2"/>
      <c r="H206" s="2"/>
      <c r="M206" s="2"/>
    </row>
    <row r="207" spans="7:13" x14ac:dyDescent="0.2">
      <c r="G207" s="2"/>
      <c r="H207" s="2"/>
      <c r="M207" s="2"/>
    </row>
    <row r="208" spans="7:13" x14ac:dyDescent="0.2">
      <c r="G208" s="2"/>
      <c r="H208" s="2"/>
      <c r="M208" s="2"/>
    </row>
    <row r="209" spans="7:13" x14ac:dyDescent="0.2">
      <c r="G209" s="2"/>
      <c r="H209" s="2"/>
      <c r="M209" s="2"/>
    </row>
    <row r="210" spans="7:13" x14ac:dyDescent="0.2">
      <c r="G210" s="2"/>
      <c r="H210" s="2"/>
      <c r="M210" s="2"/>
    </row>
    <row r="211" spans="7:13" x14ac:dyDescent="0.2">
      <c r="G211" s="2"/>
      <c r="H211" s="2"/>
      <c r="M211" s="2"/>
    </row>
    <row r="212" spans="7:13" x14ac:dyDescent="0.2">
      <c r="G212" s="2"/>
      <c r="H212" s="2"/>
      <c r="M212" s="2"/>
    </row>
    <row r="213" spans="7:13" x14ac:dyDescent="0.2">
      <c r="G213" s="2"/>
      <c r="H213" s="2"/>
      <c r="M213" s="2"/>
    </row>
    <row r="214" spans="7:13" x14ac:dyDescent="0.2">
      <c r="G214" s="2"/>
      <c r="H214" s="2"/>
      <c r="M214" s="2"/>
    </row>
    <row r="215" spans="7:13" x14ac:dyDescent="0.2">
      <c r="G215" s="2"/>
      <c r="H215" s="2"/>
      <c r="M215" s="2"/>
    </row>
    <row r="216" spans="7:13" x14ac:dyDescent="0.2">
      <c r="G216" s="2"/>
      <c r="H216" s="2"/>
      <c r="M216" s="2"/>
    </row>
    <row r="217" spans="7:13" x14ac:dyDescent="0.2">
      <c r="G217" s="2"/>
      <c r="H217" s="2"/>
      <c r="M217" s="2"/>
    </row>
    <row r="218" spans="7:13" x14ac:dyDescent="0.2">
      <c r="G218" s="2"/>
      <c r="H218" s="2"/>
      <c r="M218" s="2"/>
    </row>
    <row r="219" spans="7:13" x14ac:dyDescent="0.2">
      <c r="G219" s="2"/>
      <c r="H219" s="2"/>
      <c r="M219" s="2"/>
    </row>
    <row r="220" spans="7:13" x14ac:dyDescent="0.2">
      <c r="G220" s="2"/>
      <c r="H220" s="2"/>
      <c r="M220" s="2"/>
    </row>
    <row r="221" spans="7:13" x14ac:dyDescent="0.2">
      <c r="G221" s="2"/>
      <c r="H221" s="2"/>
      <c r="M221" s="2"/>
    </row>
    <row r="222" spans="7:13" x14ac:dyDescent="0.2">
      <c r="G222" s="2"/>
      <c r="H222" s="2"/>
      <c r="M222" s="2"/>
    </row>
    <row r="223" spans="7:13" x14ac:dyDescent="0.2">
      <c r="G223" s="2"/>
      <c r="H223" s="2"/>
      <c r="M223" s="2"/>
    </row>
    <row r="224" spans="7:13" x14ac:dyDescent="0.2">
      <c r="G224" s="2"/>
      <c r="H224" s="2"/>
      <c r="M224" s="2"/>
    </row>
    <row r="225" spans="7:13" x14ac:dyDescent="0.2">
      <c r="G225" s="2"/>
      <c r="H225" s="2"/>
      <c r="M225" s="2"/>
    </row>
    <row r="226" spans="7:13" x14ac:dyDescent="0.2">
      <c r="G226" s="2"/>
      <c r="H226" s="2"/>
      <c r="M226" s="2"/>
    </row>
    <row r="227" spans="7:13" x14ac:dyDescent="0.2">
      <c r="G227" s="2"/>
      <c r="H227" s="2"/>
      <c r="M227" s="2"/>
    </row>
    <row r="228" spans="7:13" x14ac:dyDescent="0.2">
      <c r="G228" s="2"/>
      <c r="H228" s="2"/>
      <c r="M228" s="2"/>
    </row>
    <row r="229" spans="7:13" x14ac:dyDescent="0.2">
      <c r="G229" s="2"/>
      <c r="H229" s="2"/>
      <c r="M229" s="2"/>
    </row>
    <row r="230" spans="7:13" x14ac:dyDescent="0.2">
      <c r="G230" s="2"/>
      <c r="H230" s="2"/>
      <c r="M230" s="2"/>
    </row>
    <row r="231" spans="7:13" x14ac:dyDescent="0.2">
      <c r="G231" s="2"/>
      <c r="H231" s="2"/>
      <c r="M231" s="2"/>
    </row>
    <row r="232" spans="7:13" x14ac:dyDescent="0.2">
      <c r="G232" s="2"/>
      <c r="H232" s="2"/>
      <c r="M232" s="2"/>
    </row>
    <row r="233" spans="7:13" x14ac:dyDescent="0.2">
      <c r="G233" s="2"/>
      <c r="H233" s="2"/>
      <c r="M233" s="2"/>
    </row>
    <row r="234" spans="7:13" x14ac:dyDescent="0.2">
      <c r="G234" s="2"/>
      <c r="H234" s="2"/>
      <c r="M234" s="2"/>
    </row>
    <row r="235" spans="7:13" x14ac:dyDescent="0.2">
      <c r="G235" s="2"/>
      <c r="H235" s="2"/>
      <c r="M235" s="2"/>
    </row>
    <row r="236" spans="7:13" x14ac:dyDescent="0.2">
      <c r="G236" s="2"/>
      <c r="H236" s="2"/>
      <c r="M236" s="2"/>
    </row>
    <row r="237" spans="7:13" x14ac:dyDescent="0.2">
      <c r="G237" s="2"/>
      <c r="H237" s="2"/>
      <c r="M237" s="2"/>
    </row>
    <row r="238" spans="7:13" x14ac:dyDescent="0.2">
      <c r="G238" s="2"/>
      <c r="H238" s="2"/>
      <c r="M238" s="2"/>
    </row>
    <row r="239" spans="7:13" x14ac:dyDescent="0.2">
      <c r="G239" s="2"/>
      <c r="H239" s="2"/>
      <c r="M239" s="2"/>
    </row>
    <row r="240" spans="7:13" x14ac:dyDescent="0.2">
      <c r="G240" s="2"/>
      <c r="H240" s="2"/>
      <c r="M240" s="2"/>
    </row>
    <row r="241" spans="7:13" x14ac:dyDescent="0.2">
      <c r="G241" s="2"/>
      <c r="H241" s="2"/>
      <c r="M241" s="2"/>
    </row>
    <row r="242" spans="7:13" x14ac:dyDescent="0.2">
      <c r="G242" s="2"/>
      <c r="H242" s="2"/>
      <c r="M242" s="2"/>
    </row>
    <row r="243" spans="7:13" x14ac:dyDescent="0.2">
      <c r="G243" s="2"/>
      <c r="H243" s="2"/>
      <c r="M243" s="2"/>
    </row>
    <row r="244" spans="7:13" x14ac:dyDescent="0.2">
      <c r="G244" s="2"/>
      <c r="H244" s="2"/>
      <c r="M244" s="2"/>
    </row>
    <row r="245" spans="7:13" x14ac:dyDescent="0.2">
      <c r="G245" s="2"/>
      <c r="H245" s="2"/>
      <c r="M245" s="2"/>
    </row>
    <row r="246" spans="7:13" x14ac:dyDescent="0.2">
      <c r="G246" s="2"/>
      <c r="H246" s="2"/>
      <c r="M246" s="2"/>
    </row>
    <row r="247" spans="7:13" x14ac:dyDescent="0.2">
      <c r="G247" s="2"/>
      <c r="H247" s="2"/>
      <c r="M247" s="2"/>
    </row>
    <row r="248" spans="7:13" x14ac:dyDescent="0.2">
      <c r="G248" s="2"/>
      <c r="H248" s="2"/>
      <c r="M248" s="2"/>
    </row>
    <row r="249" spans="7:13" x14ac:dyDescent="0.2">
      <c r="G249" s="2"/>
      <c r="H249" s="2"/>
      <c r="M249" s="2"/>
    </row>
    <row r="250" spans="7:13" x14ac:dyDescent="0.2">
      <c r="G250" s="2"/>
      <c r="H250" s="2"/>
      <c r="M250" s="2"/>
    </row>
    <row r="251" spans="7:13" x14ac:dyDescent="0.2">
      <c r="G251" s="2"/>
      <c r="H251" s="2"/>
      <c r="M251" s="2"/>
    </row>
    <row r="252" spans="7:13" x14ac:dyDescent="0.2">
      <c r="G252" s="2"/>
      <c r="H252" s="2"/>
      <c r="M252" s="2"/>
    </row>
    <row r="253" spans="7:13" x14ac:dyDescent="0.2">
      <c r="G253" s="2"/>
      <c r="H253" s="2"/>
      <c r="M253" s="2"/>
    </row>
    <row r="254" spans="7:13" x14ac:dyDescent="0.2">
      <c r="G254" s="2"/>
      <c r="H254" s="2"/>
      <c r="M254" s="2"/>
    </row>
    <row r="255" spans="7:13" x14ac:dyDescent="0.2">
      <c r="G255" s="2"/>
      <c r="H255" s="2"/>
      <c r="M255" s="2"/>
    </row>
    <row r="256" spans="7:13" x14ac:dyDescent="0.2">
      <c r="G256" s="2"/>
      <c r="H256" s="2"/>
      <c r="M256" s="2"/>
    </row>
    <row r="257" spans="7:13" x14ac:dyDescent="0.2">
      <c r="G257" s="2"/>
      <c r="H257" s="2"/>
      <c r="M257" s="2"/>
    </row>
    <row r="258" spans="7:13" x14ac:dyDescent="0.2">
      <c r="G258" s="2"/>
      <c r="H258" s="2"/>
      <c r="M258" s="2"/>
    </row>
    <row r="259" spans="7:13" x14ac:dyDescent="0.2">
      <c r="G259" s="2"/>
      <c r="H259" s="2"/>
      <c r="M259" s="2"/>
    </row>
    <row r="260" spans="7:13" x14ac:dyDescent="0.2">
      <c r="G260" s="2"/>
      <c r="H260" s="2"/>
      <c r="M260" s="2"/>
    </row>
    <row r="261" spans="7:13" x14ac:dyDescent="0.2">
      <c r="G261" s="2"/>
      <c r="H261" s="2"/>
      <c r="M261" s="2"/>
    </row>
    <row r="262" spans="7:13" x14ac:dyDescent="0.2">
      <c r="G262" s="2"/>
      <c r="H262" s="2"/>
      <c r="M262" s="2"/>
    </row>
    <row r="263" spans="7:13" x14ac:dyDescent="0.2">
      <c r="G263" s="2"/>
      <c r="H263" s="2"/>
      <c r="M263" s="2"/>
    </row>
    <row r="264" spans="7:13" x14ac:dyDescent="0.2">
      <c r="G264" s="2"/>
      <c r="H264" s="2"/>
      <c r="M264" s="2"/>
    </row>
    <row r="265" spans="7:13" x14ac:dyDescent="0.2">
      <c r="G265" s="2"/>
      <c r="H265" s="2"/>
      <c r="M265" s="2"/>
    </row>
    <row r="266" spans="7:13" x14ac:dyDescent="0.2">
      <c r="G266" s="2"/>
      <c r="H266" s="2"/>
      <c r="M266" s="2"/>
    </row>
    <row r="267" spans="7:13" x14ac:dyDescent="0.2">
      <c r="G267" s="2"/>
      <c r="H267" s="2"/>
      <c r="M267" s="2"/>
    </row>
    <row r="268" spans="7:13" x14ac:dyDescent="0.2">
      <c r="G268" s="2"/>
      <c r="H268" s="2"/>
      <c r="M268" s="2"/>
    </row>
    <row r="269" spans="7:13" x14ac:dyDescent="0.2">
      <c r="G269" s="2"/>
      <c r="H269" s="2"/>
      <c r="M269" s="2"/>
    </row>
    <row r="270" spans="7:13" x14ac:dyDescent="0.2">
      <c r="G270" s="2"/>
      <c r="H270" s="2"/>
      <c r="M270" s="2"/>
    </row>
    <row r="271" spans="7:13" x14ac:dyDescent="0.2">
      <c r="G271" s="2"/>
      <c r="H271" s="2"/>
      <c r="M271" s="2"/>
    </row>
    <row r="272" spans="7:13" x14ac:dyDescent="0.2">
      <c r="G272" s="2"/>
      <c r="H272" s="2"/>
      <c r="M272" s="2"/>
    </row>
    <row r="273" spans="7:13" x14ac:dyDescent="0.2">
      <c r="G273" s="2"/>
      <c r="H273" s="2"/>
      <c r="M273" s="2"/>
    </row>
    <row r="274" spans="7:13" x14ac:dyDescent="0.2">
      <c r="G274" s="2"/>
      <c r="H274" s="2"/>
      <c r="M274" s="2"/>
    </row>
    <row r="275" spans="7:13" x14ac:dyDescent="0.2">
      <c r="G275" s="2"/>
      <c r="H275" s="2"/>
      <c r="M275" s="2"/>
    </row>
    <row r="276" spans="7:13" x14ac:dyDescent="0.2">
      <c r="G276" s="2"/>
      <c r="H276" s="2"/>
      <c r="M276" s="2"/>
    </row>
    <row r="277" spans="7:13" x14ac:dyDescent="0.2">
      <c r="G277" s="2"/>
      <c r="H277" s="2"/>
      <c r="M277" s="2"/>
    </row>
    <row r="278" spans="7:13" x14ac:dyDescent="0.2">
      <c r="G278" s="2"/>
      <c r="H278" s="2"/>
      <c r="M278" s="2"/>
    </row>
    <row r="279" spans="7:13" x14ac:dyDescent="0.2">
      <c r="G279" s="2"/>
      <c r="H279" s="2"/>
      <c r="M279" s="2"/>
    </row>
    <row r="280" spans="7:13" x14ac:dyDescent="0.2">
      <c r="G280" s="2"/>
      <c r="H280" s="2"/>
      <c r="M280" s="2"/>
    </row>
    <row r="281" spans="7:13" x14ac:dyDescent="0.2">
      <c r="G281" s="2"/>
      <c r="H281" s="2"/>
      <c r="M281" s="2"/>
    </row>
    <row r="282" spans="7:13" x14ac:dyDescent="0.2">
      <c r="G282" s="2"/>
      <c r="H282" s="2"/>
      <c r="M282" s="2"/>
    </row>
    <row r="283" spans="7:13" x14ac:dyDescent="0.2">
      <c r="G283" s="2"/>
      <c r="H283" s="2"/>
      <c r="M283" s="2"/>
    </row>
    <row r="284" spans="7:13" x14ac:dyDescent="0.2">
      <c r="G284" s="2"/>
      <c r="H284" s="2"/>
      <c r="M284" s="2"/>
    </row>
    <row r="285" spans="7:13" x14ac:dyDescent="0.2">
      <c r="G285" s="2"/>
      <c r="H285" s="2"/>
      <c r="M285" s="2"/>
    </row>
    <row r="286" spans="7:13" x14ac:dyDescent="0.2">
      <c r="G286" s="2"/>
      <c r="H286" s="2"/>
      <c r="M286" s="2"/>
    </row>
    <row r="287" spans="7:13" x14ac:dyDescent="0.2">
      <c r="G287" s="2"/>
      <c r="H287" s="2"/>
      <c r="M287" s="2"/>
    </row>
    <row r="288" spans="7:13" x14ac:dyDescent="0.2">
      <c r="G288" s="2"/>
      <c r="H288" s="2"/>
      <c r="M288" s="2"/>
    </row>
    <row r="289" spans="7:13" x14ac:dyDescent="0.2">
      <c r="G289" s="2"/>
      <c r="H289" s="2"/>
      <c r="M289" s="2"/>
    </row>
    <row r="290" spans="7:13" x14ac:dyDescent="0.2">
      <c r="G290" s="2"/>
      <c r="H290" s="2"/>
      <c r="M290" s="2"/>
    </row>
    <row r="291" spans="7:13" x14ac:dyDescent="0.2">
      <c r="G291" s="2"/>
      <c r="H291" s="2"/>
      <c r="M291" s="2"/>
    </row>
    <row r="292" spans="7:13" x14ac:dyDescent="0.2">
      <c r="G292" s="2"/>
      <c r="H292" s="2"/>
      <c r="M292" s="2"/>
    </row>
    <row r="293" spans="7:13" x14ac:dyDescent="0.2">
      <c r="G293" s="2"/>
      <c r="H293" s="2"/>
      <c r="M293" s="2"/>
    </row>
    <row r="294" spans="7:13" x14ac:dyDescent="0.2">
      <c r="G294" s="2"/>
      <c r="H294" s="2"/>
      <c r="M294" s="2"/>
    </row>
    <row r="295" spans="7:13" x14ac:dyDescent="0.2">
      <c r="G295" s="2"/>
      <c r="H295" s="2"/>
      <c r="M295" s="2"/>
    </row>
    <row r="296" spans="7:13" x14ac:dyDescent="0.2">
      <c r="G296" s="2"/>
      <c r="H296" s="2"/>
      <c r="M296" s="2"/>
    </row>
    <row r="297" spans="7:13" x14ac:dyDescent="0.2">
      <c r="G297" s="2"/>
      <c r="H297" s="2"/>
      <c r="M297" s="2"/>
    </row>
    <row r="298" spans="7:13" x14ac:dyDescent="0.2">
      <c r="G298" s="2"/>
      <c r="H298" s="2"/>
      <c r="M298" s="2"/>
    </row>
    <row r="299" spans="7:13" x14ac:dyDescent="0.2">
      <c r="G299" s="2"/>
      <c r="H299" s="2"/>
      <c r="M299" s="2"/>
    </row>
    <row r="300" spans="7:13" x14ac:dyDescent="0.2">
      <c r="G300" s="2"/>
      <c r="H300" s="2"/>
      <c r="M300" s="2"/>
    </row>
    <row r="301" spans="7:13" x14ac:dyDescent="0.2">
      <c r="G301" s="2"/>
      <c r="H301" s="2"/>
      <c r="M301" s="2"/>
    </row>
    <row r="302" spans="7:13" x14ac:dyDescent="0.2">
      <c r="G302" s="2"/>
      <c r="H302" s="2"/>
      <c r="M302" s="2"/>
    </row>
    <row r="303" spans="7:13" x14ac:dyDescent="0.2">
      <c r="G303" s="2"/>
      <c r="H303" s="2"/>
      <c r="M303" s="2"/>
    </row>
    <row r="304" spans="7:13" x14ac:dyDescent="0.2">
      <c r="G304" s="2"/>
      <c r="H304" s="2"/>
      <c r="M304" s="2"/>
    </row>
    <row r="305" spans="7:13" x14ac:dyDescent="0.2">
      <c r="G305" s="2"/>
      <c r="H305" s="2"/>
      <c r="M305" s="2"/>
    </row>
    <row r="306" spans="7:13" x14ac:dyDescent="0.2">
      <c r="G306" s="2"/>
      <c r="H306" s="2"/>
      <c r="M306" s="2"/>
    </row>
    <row r="307" spans="7:13" x14ac:dyDescent="0.2">
      <c r="G307" s="2"/>
      <c r="H307" s="2"/>
      <c r="M307" s="2"/>
    </row>
    <row r="308" spans="7:13" x14ac:dyDescent="0.2">
      <c r="G308" s="2"/>
      <c r="H308" s="2"/>
      <c r="M308" s="2"/>
    </row>
    <row r="309" spans="7:13" x14ac:dyDescent="0.2">
      <c r="G309" s="2"/>
      <c r="H309" s="2"/>
      <c r="M309" s="2"/>
    </row>
    <row r="310" spans="7:13" x14ac:dyDescent="0.2">
      <c r="G310" s="2"/>
      <c r="H310" s="2"/>
      <c r="M310" s="2"/>
    </row>
    <row r="311" spans="7:13" x14ac:dyDescent="0.2">
      <c r="G311" s="2"/>
      <c r="H311" s="2"/>
      <c r="M311" s="2"/>
    </row>
    <row r="312" spans="7:13" x14ac:dyDescent="0.2">
      <c r="G312" s="2"/>
      <c r="H312" s="2"/>
      <c r="M312" s="2"/>
    </row>
    <row r="313" spans="7:13" x14ac:dyDescent="0.2">
      <c r="G313" s="2"/>
      <c r="H313" s="2"/>
      <c r="M313" s="2"/>
    </row>
    <row r="314" spans="7:13" x14ac:dyDescent="0.2">
      <c r="G314" s="2"/>
      <c r="H314" s="2"/>
      <c r="M314" s="2"/>
    </row>
    <row r="315" spans="7:13" x14ac:dyDescent="0.2">
      <c r="G315" s="2"/>
      <c r="H315" s="2"/>
      <c r="M315" s="2"/>
    </row>
    <row r="316" spans="7:13" x14ac:dyDescent="0.2">
      <c r="G316" s="2"/>
      <c r="H316" s="2"/>
      <c r="M316" s="2"/>
    </row>
    <row r="317" spans="7:13" x14ac:dyDescent="0.2">
      <c r="G317" s="2"/>
      <c r="H317" s="2"/>
      <c r="M317" s="2"/>
    </row>
    <row r="318" spans="7:13" x14ac:dyDescent="0.2">
      <c r="G318" s="2"/>
      <c r="H318" s="2"/>
      <c r="M318" s="2"/>
    </row>
    <row r="319" spans="7:13" x14ac:dyDescent="0.2">
      <c r="G319" s="2"/>
      <c r="H319" s="2"/>
      <c r="M319" s="2"/>
    </row>
    <row r="320" spans="7:13" x14ac:dyDescent="0.2">
      <c r="G320" s="2"/>
      <c r="H320" s="2"/>
      <c r="M320" s="2"/>
    </row>
    <row r="321" spans="7:13" x14ac:dyDescent="0.2">
      <c r="G321" s="2"/>
      <c r="H321" s="2"/>
      <c r="M321" s="2"/>
    </row>
    <row r="322" spans="7:13" x14ac:dyDescent="0.2">
      <c r="G322" s="2"/>
      <c r="H322" s="2"/>
      <c r="M322" s="2"/>
    </row>
    <row r="323" spans="7:13" x14ac:dyDescent="0.2">
      <c r="G323" s="2"/>
      <c r="H323" s="2"/>
      <c r="M323" s="2"/>
    </row>
    <row r="324" spans="7:13" x14ac:dyDescent="0.2">
      <c r="G324" s="2"/>
      <c r="H324" s="2"/>
      <c r="M324" s="2"/>
    </row>
    <row r="325" spans="7:13" x14ac:dyDescent="0.2">
      <c r="G325" s="2"/>
      <c r="H325" s="2"/>
      <c r="M325" s="2"/>
    </row>
    <row r="326" spans="7:13" x14ac:dyDescent="0.2">
      <c r="G326" s="2"/>
      <c r="H326" s="2"/>
      <c r="M326" s="2"/>
    </row>
    <row r="327" spans="7:13" x14ac:dyDescent="0.2">
      <c r="G327" s="2"/>
      <c r="H327" s="2"/>
      <c r="M327" s="2"/>
    </row>
    <row r="328" spans="7:13" x14ac:dyDescent="0.2">
      <c r="G328" s="2"/>
      <c r="H328" s="2"/>
      <c r="M328" s="2"/>
    </row>
    <row r="329" spans="7:13" x14ac:dyDescent="0.2">
      <c r="G329" s="2"/>
      <c r="H329" s="2"/>
      <c r="M329" s="2"/>
    </row>
    <row r="330" spans="7:13" x14ac:dyDescent="0.2">
      <c r="G330" s="2"/>
      <c r="H330" s="2"/>
      <c r="M330" s="2"/>
    </row>
    <row r="331" spans="7:13" x14ac:dyDescent="0.2">
      <c r="G331" s="2"/>
      <c r="H331" s="2"/>
      <c r="M331" s="2"/>
    </row>
    <row r="332" spans="7:13" x14ac:dyDescent="0.2">
      <c r="G332" s="2"/>
      <c r="H332" s="2"/>
      <c r="M332" s="2"/>
    </row>
    <row r="333" spans="7:13" x14ac:dyDescent="0.2">
      <c r="G333" s="2"/>
      <c r="H333" s="2"/>
      <c r="M333" s="2"/>
    </row>
    <row r="334" spans="7:13" x14ac:dyDescent="0.2">
      <c r="G334" s="2"/>
      <c r="H334" s="2"/>
      <c r="M334" s="2"/>
    </row>
    <row r="335" spans="7:13" x14ac:dyDescent="0.2">
      <c r="G335" s="2"/>
      <c r="H335" s="2"/>
      <c r="M335" s="2"/>
    </row>
    <row r="336" spans="7:13" x14ac:dyDescent="0.2">
      <c r="G336" s="2"/>
      <c r="H336" s="2"/>
      <c r="M336" s="2"/>
    </row>
    <row r="337" spans="7:13" x14ac:dyDescent="0.2">
      <c r="G337" s="2"/>
      <c r="H337" s="2"/>
      <c r="M337" s="2"/>
    </row>
    <row r="338" spans="7:13" x14ac:dyDescent="0.2">
      <c r="G338" s="2"/>
      <c r="H338" s="2"/>
      <c r="M338" s="2"/>
    </row>
    <row r="339" spans="7:13" x14ac:dyDescent="0.2">
      <c r="G339" s="2"/>
      <c r="H339" s="2"/>
      <c r="M339" s="2"/>
    </row>
    <row r="340" spans="7:13" x14ac:dyDescent="0.2">
      <c r="G340" s="2"/>
      <c r="H340" s="2"/>
      <c r="M340" s="2"/>
    </row>
    <row r="341" spans="7:13" x14ac:dyDescent="0.2">
      <c r="G341" s="2"/>
      <c r="H341" s="2"/>
      <c r="M341" s="2"/>
    </row>
    <row r="342" spans="7:13" x14ac:dyDescent="0.2">
      <c r="G342" s="2"/>
      <c r="H342" s="2"/>
      <c r="M342" s="2"/>
    </row>
    <row r="343" spans="7:13" x14ac:dyDescent="0.2">
      <c r="G343" s="2"/>
      <c r="H343" s="2"/>
      <c r="M343" s="2"/>
    </row>
    <row r="344" spans="7:13" x14ac:dyDescent="0.2">
      <c r="G344" s="2"/>
      <c r="H344" s="2"/>
      <c r="M344" s="2"/>
    </row>
    <row r="345" spans="7:13" x14ac:dyDescent="0.2">
      <c r="G345" s="2"/>
      <c r="H345" s="2"/>
      <c r="M345" s="2"/>
    </row>
    <row r="346" spans="7:13" x14ac:dyDescent="0.2">
      <c r="G346" s="2"/>
      <c r="H346" s="2"/>
      <c r="M346" s="2"/>
    </row>
    <row r="347" spans="7:13" x14ac:dyDescent="0.2">
      <c r="G347" s="2"/>
      <c r="H347" s="2"/>
      <c r="M347" s="2"/>
    </row>
    <row r="348" spans="7:13" x14ac:dyDescent="0.2">
      <c r="G348" s="2"/>
      <c r="H348" s="2"/>
      <c r="M348" s="2"/>
    </row>
    <row r="349" spans="7:13" x14ac:dyDescent="0.2">
      <c r="G349" s="2"/>
      <c r="H349" s="2"/>
      <c r="M349" s="2"/>
    </row>
    <row r="350" spans="7:13" x14ac:dyDescent="0.2">
      <c r="G350" s="2"/>
      <c r="H350" s="2"/>
      <c r="M350" s="2"/>
    </row>
    <row r="351" spans="7:13" x14ac:dyDescent="0.2">
      <c r="G351" s="2"/>
      <c r="H351" s="2"/>
      <c r="M351" s="2"/>
    </row>
    <row r="352" spans="7:13" x14ac:dyDescent="0.2">
      <c r="G352" s="2"/>
      <c r="H352" s="2"/>
      <c r="M352" s="2"/>
    </row>
    <row r="353" spans="7:13" x14ac:dyDescent="0.2">
      <c r="G353" s="2"/>
      <c r="H353" s="2"/>
      <c r="M353" s="2"/>
    </row>
    <row r="354" spans="7:13" x14ac:dyDescent="0.2">
      <c r="G354" s="2"/>
      <c r="H354" s="2"/>
      <c r="M354" s="2"/>
    </row>
    <row r="355" spans="7:13" x14ac:dyDescent="0.2">
      <c r="G355" s="2"/>
      <c r="H355" s="2"/>
      <c r="M355" s="2"/>
    </row>
    <row r="356" spans="7:13" x14ac:dyDescent="0.2">
      <c r="G356" s="2"/>
      <c r="H356" s="2"/>
      <c r="M356" s="2"/>
    </row>
    <row r="357" spans="7:13" x14ac:dyDescent="0.2">
      <c r="G357" s="2"/>
      <c r="H357" s="2"/>
      <c r="M357" s="2"/>
    </row>
    <row r="358" spans="7:13" x14ac:dyDescent="0.2">
      <c r="G358" s="2"/>
      <c r="H358" s="2"/>
      <c r="M358" s="2"/>
    </row>
    <row r="359" spans="7:13" x14ac:dyDescent="0.2">
      <c r="G359" s="2"/>
      <c r="H359" s="2"/>
      <c r="M359" s="2"/>
    </row>
    <row r="360" spans="7:13" x14ac:dyDescent="0.2">
      <c r="G360" s="2"/>
      <c r="H360" s="2"/>
      <c r="M360" s="2"/>
    </row>
    <row r="361" spans="7:13" x14ac:dyDescent="0.2">
      <c r="G361" s="2"/>
      <c r="H361" s="2"/>
      <c r="M361" s="2"/>
    </row>
    <row r="362" spans="7:13" x14ac:dyDescent="0.2">
      <c r="G362" s="2"/>
      <c r="H362" s="2"/>
      <c r="M362" s="2"/>
    </row>
    <row r="363" spans="7:13" x14ac:dyDescent="0.2">
      <c r="G363" s="2"/>
      <c r="H363" s="2"/>
      <c r="M363" s="2"/>
    </row>
    <row r="364" spans="7:13" x14ac:dyDescent="0.2">
      <c r="G364" s="2"/>
      <c r="H364" s="2"/>
      <c r="M364" s="2"/>
    </row>
    <row r="365" spans="7:13" x14ac:dyDescent="0.2">
      <c r="G365" s="2"/>
      <c r="H365" s="2"/>
      <c r="M365" s="2"/>
    </row>
    <row r="366" spans="7:13" x14ac:dyDescent="0.2">
      <c r="G366" s="2"/>
      <c r="H366" s="2"/>
      <c r="M366" s="2"/>
    </row>
    <row r="367" spans="7:13" x14ac:dyDescent="0.2">
      <c r="G367" s="2"/>
      <c r="H367" s="2"/>
      <c r="M367" s="2"/>
    </row>
    <row r="368" spans="7:13" x14ac:dyDescent="0.2">
      <c r="G368" s="2"/>
      <c r="H368" s="2"/>
      <c r="M368" s="2"/>
    </row>
    <row r="369" spans="7:13" x14ac:dyDescent="0.2">
      <c r="G369" s="2"/>
      <c r="H369" s="2"/>
      <c r="M369" s="2"/>
    </row>
    <row r="370" spans="7:13" x14ac:dyDescent="0.2">
      <c r="G370" s="2"/>
      <c r="H370" s="2"/>
      <c r="M370" s="2"/>
    </row>
    <row r="371" spans="7:13" x14ac:dyDescent="0.2">
      <c r="G371" s="2"/>
      <c r="H371" s="2"/>
      <c r="M371" s="2"/>
    </row>
    <row r="372" spans="7:13" x14ac:dyDescent="0.2">
      <c r="G372" s="2"/>
      <c r="H372" s="2"/>
      <c r="M372" s="2"/>
    </row>
    <row r="373" spans="7:13" x14ac:dyDescent="0.2">
      <c r="G373" s="2"/>
      <c r="H373" s="2"/>
      <c r="M373" s="2"/>
    </row>
    <row r="374" spans="7:13" x14ac:dyDescent="0.2">
      <c r="G374" s="2"/>
      <c r="H374" s="2"/>
      <c r="M374" s="2"/>
    </row>
    <row r="375" spans="7:13" x14ac:dyDescent="0.2">
      <c r="G375" s="2"/>
      <c r="H375" s="2"/>
      <c r="M375" s="2"/>
    </row>
    <row r="376" spans="7:13" x14ac:dyDescent="0.2">
      <c r="G376" s="2"/>
      <c r="H376" s="2"/>
      <c r="M376" s="2"/>
    </row>
    <row r="377" spans="7:13" x14ac:dyDescent="0.2">
      <c r="G377" s="2"/>
      <c r="H377" s="2"/>
      <c r="M377" s="2"/>
    </row>
    <row r="378" spans="7:13" x14ac:dyDescent="0.2">
      <c r="G378" s="2"/>
      <c r="H378" s="2"/>
      <c r="M378" s="2"/>
    </row>
    <row r="379" spans="7:13" x14ac:dyDescent="0.2">
      <c r="G379" s="2"/>
      <c r="H379" s="2"/>
      <c r="M379" s="2"/>
    </row>
    <row r="380" spans="7:13" x14ac:dyDescent="0.2">
      <c r="G380" s="2"/>
      <c r="H380" s="2"/>
      <c r="M380" s="2"/>
    </row>
    <row r="381" spans="7:13" x14ac:dyDescent="0.2">
      <c r="G381" s="2"/>
      <c r="H381" s="2"/>
      <c r="M381" s="2"/>
    </row>
    <row r="382" spans="7:13" x14ac:dyDescent="0.2">
      <c r="G382" s="2"/>
      <c r="H382" s="2"/>
      <c r="M382" s="2"/>
    </row>
    <row r="383" spans="7:13" x14ac:dyDescent="0.2">
      <c r="G383" s="2"/>
      <c r="H383" s="2"/>
      <c r="M383" s="2"/>
    </row>
    <row r="384" spans="7:13" x14ac:dyDescent="0.2">
      <c r="G384" s="2"/>
      <c r="H384" s="2"/>
      <c r="M384" s="2"/>
    </row>
    <row r="385" spans="7:13" x14ac:dyDescent="0.2">
      <c r="G385" s="2"/>
      <c r="H385" s="2"/>
      <c r="M385" s="2"/>
    </row>
    <row r="386" spans="7:13" x14ac:dyDescent="0.2">
      <c r="G386" s="2"/>
      <c r="H386" s="2"/>
      <c r="M386" s="2"/>
    </row>
    <row r="387" spans="7:13" x14ac:dyDescent="0.2">
      <c r="G387" s="2"/>
      <c r="H387" s="2"/>
      <c r="M387" s="2"/>
    </row>
    <row r="388" spans="7:13" x14ac:dyDescent="0.2">
      <c r="G388" s="2"/>
      <c r="H388" s="2"/>
      <c r="M388" s="2"/>
    </row>
    <row r="389" spans="7:13" x14ac:dyDescent="0.2">
      <c r="G389" s="2"/>
      <c r="H389" s="2"/>
      <c r="M389" s="2"/>
    </row>
    <row r="390" spans="7:13" x14ac:dyDescent="0.2">
      <c r="G390" s="2"/>
      <c r="H390" s="2"/>
      <c r="M390" s="2"/>
    </row>
    <row r="391" spans="7:13" x14ac:dyDescent="0.2">
      <c r="G391" s="2"/>
      <c r="H391" s="2"/>
      <c r="M391" s="2"/>
    </row>
    <row r="392" spans="7:13" x14ac:dyDescent="0.2">
      <c r="G392" s="2"/>
      <c r="H392" s="2"/>
      <c r="M392" s="2"/>
    </row>
    <row r="393" spans="7:13" x14ac:dyDescent="0.2">
      <c r="G393" s="2"/>
      <c r="H393" s="2"/>
      <c r="M393" s="2"/>
    </row>
    <row r="394" spans="7:13" x14ac:dyDescent="0.2">
      <c r="G394" s="2"/>
      <c r="H394" s="2"/>
      <c r="M394" s="2"/>
    </row>
    <row r="395" spans="7:13" x14ac:dyDescent="0.2">
      <c r="G395" s="2"/>
      <c r="H395" s="2"/>
      <c r="M395" s="2"/>
    </row>
    <row r="396" spans="7:13" x14ac:dyDescent="0.2">
      <c r="G396" s="2"/>
      <c r="H396" s="2"/>
      <c r="M396" s="2"/>
    </row>
    <row r="397" spans="7:13" x14ac:dyDescent="0.2">
      <c r="G397" s="2"/>
      <c r="H397" s="2"/>
      <c r="M397" s="2"/>
    </row>
    <row r="398" spans="7:13" x14ac:dyDescent="0.2">
      <c r="G398" s="2"/>
      <c r="H398" s="2"/>
      <c r="M398" s="2"/>
    </row>
    <row r="399" spans="7:13" x14ac:dyDescent="0.2">
      <c r="G399" s="2"/>
      <c r="H399" s="2"/>
      <c r="M399" s="2"/>
    </row>
    <row r="400" spans="7:13" x14ac:dyDescent="0.2">
      <c r="G400" s="2"/>
      <c r="H400" s="2"/>
      <c r="M400" s="2"/>
    </row>
    <row r="401" spans="7:13" x14ac:dyDescent="0.2">
      <c r="G401" s="2"/>
      <c r="H401" s="2"/>
      <c r="M401" s="2"/>
    </row>
    <row r="402" spans="7:13" x14ac:dyDescent="0.2">
      <c r="G402" s="2"/>
      <c r="H402" s="2"/>
      <c r="M402" s="2"/>
    </row>
    <row r="403" spans="7:13" x14ac:dyDescent="0.2">
      <c r="G403" s="2"/>
      <c r="H403" s="2"/>
      <c r="M403" s="2"/>
    </row>
    <row r="404" spans="7:13" x14ac:dyDescent="0.2">
      <c r="G404" s="2"/>
      <c r="H404" s="2"/>
      <c r="M404" s="2"/>
    </row>
    <row r="405" spans="7:13" x14ac:dyDescent="0.2">
      <c r="G405" s="2"/>
      <c r="H405" s="2"/>
      <c r="M405" s="2"/>
    </row>
    <row r="406" spans="7:13" x14ac:dyDescent="0.2">
      <c r="G406" s="2"/>
      <c r="H406" s="2"/>
      <c r="M406" s="2"/>
    </row>
    <row r="407" spans="7:13" x14ac:dyDescent="0.2">
      <c r="G407" s="2"/>
      <c r="H407" s="2"/>
      <c r="M407" s="2"/>
    </row>
    <row r="408" spans="7:13" x14ac:dyDescent="0.2">
      <c r="G408" s="2"/>
      <c r="H408" s="2"/>
      <c r="M408" s="2"/>
    </row>
    <row r="409" spans="7:13" x14ac:dyDescent="0.2">
      <c r="G409" s="2"/>
      <c r="H409" s="2"/>
      <c r="M409" s="2"/>
    </row>
    <row r="410" spans="7:13" x14ac:dyDescent="0.2">
      <c r="G410" s="2"/>
      <c r="H410" s="2"/>
      <c r="M410" s="2"/>
    </row>
    <row r="411" spans="7:13" x14ac:dyDescent="0.2">
      <c r="G411" s="2"/>
      <c r="H411" s="2"/>
      <c r="M411" s="2"/>
    </row>
    <row r="412" spans="7:13" x14ac:dyDescent="0.2">
      <c r="G412" s="2"/>
      <c r="H412" s="2"/>
      <c r="M412" s="2"/>
    </row>
    <row r="413" spans="7:13" x14ac:dyDescent="0.2">
      <c r="G413" s="2"/>
      <c r="H413" s="2"/>
      <c r="M413" s="2"/>
    </row>
    <row r="414" spans="7:13" x14ac:dyDescent="0.2">
      <c r="G414" s="2"/>
      <c r="H414" s="2"/>
      <c r="M414" s="2"/>
    </row>
    <row r="415" spans="7:13" x14ac:dyDescent="0.2">
      <c r="G415" s="2"/>
      <c r="H415" s="2"/>
      <c r="M415" s="2"/>
    </row>
    <row r="416" spans="7:13" x14ac:dyDescent="0.2">
      <c r="G416" s="2"/>
      <c r="H416" s="2"/>
      <c r="M416" s="2"/>
    </row>
    <row r="417" spans="7:13" x14ac:dyDescent="0.2">
      <c r="G417" s="2"/>
      <c r="H417" s="2"/>
      <c r="M417" s="2"/>
    </row>
    <row r="418" spans="7:13" x14ac:dyDescent="0.2">
      <c r="G418" s="2"/>
      <c r="H418" s="2"/>
      <c r="M418" s="2"/>
    </row>
    <row r="419" spans="7:13" x14ac:dyDescent="0.2">
      <c r="G419" s="2"/>
      <c r="H419" s="2"/>
      <c r="M419" s="2"/>
    </row>
    <row r="420" spans="7:13" x14ac:dyDescent="0.2">
      <c r="G420" s="2"/>
      <c r="H420" s="2"/>
      <c r="M420" s="2"/>
    </row>
  </sheetData>
  <autoFilter ref="A2:N25"/>
  <pageMargins left="0.23" right="0.26" top="0.49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1" sqref="G1:K1"/>
    </sheetView>
  </sheetViews>
  <sheetFormatPr defaultRowHeight="15" x14ac:dyDescent="0.25"/>
  <cols>
    <col min="1" max="1" width="23.28515625" style="34" customWidth="1"/>
    <col min="2" max="2" width="21.42578125" style="34" customWidth="1"/>
    <col min="3" max="3" width="9.42578125" style="35" bestFit="1" customWidth="1"/>
    <col min="4" max="4" width="8.5703125" style="36" bestFit="1" customWidth="1"/>
    <col min="5" max="5" width="13.42578125" style="36" customWidth="1"/>
    <col min="6" max="6" width="1.42578125" style="34" customWidth="1"/>
    <col min="7" max="8" width="9.140625" style="34"/>
    <col min="9" max="9" width="11.28515625" style="34" customWidth="1"/>
    <col min="10" max="10" width="10.28515625" style="34" customWidth="1"/>
    <col min="11" max="12" width="10.28515625" style="34" bestFit="1" customWidth="1"/>
    <col min="13" max="16384" width="9.140625" style="34"/>
  </cols>
  <sheetData>
    <row r="1" spans="1:12" ht="19.5" customHeight="1" thickBot="1" x14ac:dyDescent="0.3">
      <c r="A1" s="93" t="s">
        <v>7</v>
      </c>
      <c r="B1" s="94"/>
      <c r="C1" s="94"/>
      <c r="D1" s="94"/>
      <c r="E1" s="95"/>
      <c r="G1" s="93" t="s">
        <v>24</v>
      </c>
      <c r="H1" s="94"/>
      <c r="I1" s="94"/>
      <c r="J1" s="94"/>
      <c r="K1" s="95"/>
    </row>
    <row r="2" spans="1:12" ht="4.5" customHeight="1" x14ac:dyDescent="0.25"/>
    <row r="3" spans="1:12" s="40" customFormat="1" ht="15.75" thickBot="1" x14ac:dyDescent="0.25">
      <c r="A3" s="37" t="s">
        <v>25</v>
      </c>
      <c r="B3" s="37" t="s">
        <v>26</v>
      </c>
      <c r="C3" s="38" t="s">
        <v>27</v>
      </c>
      <c r="D3" s="39" t="s">
        <v>28</v>
      </c>
      <c r="E3" s="39" t="s">
        <v>29</v>
      </c>
      <c r="G3" s="39" t="s">
        <v>30</v>
      </c>
      <c r="H3" s="39" t="s">
        <v>31</v>
      </c>
      <c r="I3" s="39" t="s">
        <v>32</v>
      </c>
      <c r="J3" s="39" t="s">
        <v>33</v>
      </c>
      <c r="K3" s="39" t="s">
        <v>34</v>
      </c>
    </row>
    <row r="4" spans="1:12" ht="15.75" thickBot="1" x14ac:dyDescent="0.3"/>
    <row r="5" spans="1:12" ht="15.75" thickBot="1" x14ac:dyDescent="0.3">
      <c r="A5" s="41" t="s">
        <v>35</v>
      </c>
    </row>
    <row r="6" spans="1:12" x14ac:dyDescent="0.25">
      <c r="A6" s="42" t="s">
        <v>36</v>
      </c>
      <c r="B6" s="42" t="s">
        <v>37</v>
      </c>
      <c r="C6" s="43">
        <v>8</v>
      </c>
      <c r="D6" s="44">
        <v>0.28249999999999997</v>
      </c>
      <c r="E6" s="44">
        <v>-226</v>
      </c>
      <c r="G6" s="36">
        <v>0.42</v>
      </c>
      <c r="H6" s="36">
        <v>0.5</v>
      </c>
      <c r="I6" s="45">
        <f>AVERAGE(G6:H6)</f>
        <v>0.45999999999999996</v>
      </c>
      <c r="J6" s="36">
        <f>C6*I6*100</f>
        <v>368</v>
      </c>
      <c r="K6" s="36">
        <f>J6+E6</f>
        <v>142</v>
      </c>
    </row>
    <row r="7" spans="1:12" ht="15.75" thickBot="1" x14ac:dyDescent="0.3">
      <c r="A7" s="42" t="s">
        <v>36</v>
      </c>
      <c r="B7" s="42" t="s">
        <v>38</v>
      </c>
      <c r="C7" s="43">
        <v>3</v>
      </c>
      <c r="D7" s="44">
        <v>0.57999999999999996</v>
      </c>
      <c r="E7" s="44">
        <v>-174</v>
      </c>
      <c r="G7" s="36">
        <v>0.42</v>
      </c>
      <c r="H7" s="36">
        <v>0.5</v>
      </c>
      <c r="I7" s="45">
        <f>AVERAGE(G7:H7)</f>
        <v>0.45999999999999996</v>
      </c>
      <c r="J7" s="36">
        <f>C7*I7*100</f>
        <v>138</v>
      </c>
      <c r="K7" s="36">
        <f>J7+E7</f>
        <v>-36</v>
      </c>
    </row>
    <row r="8" spans="1:12" ht="15.75" thickBot="1" x14ac:dyDescent="0.3">
      <c r="A8" s="91" t="s">
        <v>39</v>
      </c>
      <c r="B8" s="92"/>
      <c r="C8" s="46">
        <v>11</v>
      </c>
      <c r="D8" s="47"/>
      <c r="E8" s="47">
        <v>-400</v>
      </c>
      <c r="G8" s="36"/>
      <c r="H8" s="36"/>
      <c r="I8" s="45"/>
      <c r="J8" s="36"/>
      <c r="K8" s="36"/>
    </row>
    <row r="9" spans="1:12" ht="16.5" thickTop="1" thickBot="1" x14ac:dyDescent="0.3">
      <c r="A9" s="42" t="s">
        <v>40</v>
      </c>
      <c r="B9" s="42" t="s">
        <v>37</v>
      </c>
      <c r="C9" s="43">
        <v>-8</v>
      </c>
      <c r="D9" s="44">
        <v>0.86250000000000004</v>
      </c>
      <c r="E9" s="44">
        <v>690</v>
      </c>
      <c r="G9" s="36">
        <v>1.59</v>
      </c>
      <c r="H9" s="36">
        <v>1.81</v>
      </c>
      <c r="I9" s="45">
        <f t="shared" ref="I9:I10" si="0">AVERAGE(G9:H9)</f>
        <v>1.7000000000000002</v>
      </c>
      <c r="J9" s="36">
        <f t="shared" ref="J9:J10" si="1">C9*I9*100</f>
        <v>-1360.0000000000002</v>
      </c>
      <c r="K9" s="36">
        <f>J9+E9</f>
        <v>-670.00000000000023</v>
      </c>
    </row>
    <row r="10" spans="1:12" ht="15.75" thickBot="1" x14ac:dyDescent="0.3">
      <c r="A10" s="42" t="s">
        <v>40</v>
      </c>
      <c r="B10" s="42" t="s">
        <v>38</v>
      </c>
      <c r="C10" s="43">
        <v>-3</v>
      </c>
      <c r="D10" s="44">
        <v>1.59</v>
      </c>
      <c r="E10" s="44">
        <v>477</v>
      </c>
      <c r="G10" s="36">
        <v>1.59</v>
      </c>
      <c r="H10" s="36">
        <v>1.81</v>
      </c>
      <c r="I10" s="45">
        <f t="shared" si="0"/>
        <v>1.7000000000000002</v>
      </c>
      <c r="J10" s="36">
        <f t="shared" si="1"/>
        <v>-510.00000000000006</v>
      </c>
      <c r="K10" s="36">
        <f>J10+E10</f>
        <v>-33.000000000000057</v>
      </c>
      <c r="L10" s="48">
        <f>SUM(K6:K10)</f>
        <v>-597.00000000000023</v>
      </c>
    </row>
    <row r="11" spans="1:12" ht="15.75" thickBot="1" x14ac:dyDescent="0.3">
      <c r="A11" s="91" t="s">
        <v>41</v>
      </c>
      <c r="B11" s="92"/>
      <c r="C11" s="46">
        <v>-11</v>
      </c>
      <c r="D11" s="47"/>
      <c r="E11" s="47">
        <v>1167</v>
      </c>
      <c r="G11" s="36"/>
      <c r="H11" s="36"/>
      <c r="I11" s="45"/>
      <c r="J11" s="36"/>
      <c r="K11" s="36"/>
    </row>
    <row r="12" spans="1:12" ht="16.5" thickTop="1" thickBot="1" x14ac:dyDescent="0.3">
      <c r="G12" s="36"/>
      <c r="H12" s="36"/>
      <c r="I12" s="45"/>
      <c r="J12" s="36"/>
      <c r="K12" s="36"/>
    </row>
    <row r="13" spans="1:12" ht="15.75" thickBot="1" x14ac:dyDescent="0.3">
      <c r="A13" s="41" t="s">
        <v>42</v>
      </c>
      <c r="G13" s="36"/>
      <c r="H13" s="36"/>
      <c r="I13" s="45"/>
      <c r="J13" s="36"/>
      <c r="K13" s="36"/>
    </row>
    <row r="14" spans="1:12" x14ac:dyDescent="0.25">
      <c r="A14" s="42" t="s">
        <v>43</v>
      </c>
      <c r="B14" s="42" t="s">
        <v>44</v>
      </c>
      <c r="C14" s="43">
        <v>-10</v>
      </c>
      <c r="D14" s="44">
        <v>2.87</v>
      </c>
      <c r="E14" s="44">
        <v>2870</v>
      </c>
      <c r="G14" s="36">
        <v>0.6</v>
      </c>
      <c r="H14" s="36">
        <v>1</v>
      </c>
      <c r="I14" s="45">
        <f t="shared" ref="I14:I15" si="2">AVERAGE(G14:H14)</f>
        <v>0.8</v>
      </c>
      <c r="J14" s="36">
        <f t="shared" ref="J14:J15" si="3">C14*I14*100</f>
        <v>-800</v>
      </c>
      <c r="K14" s="36">
        <f>J14+E14</f>
        <v>2070</v>
      </c>
    </row>
    <row r="15" spans="1:12" ht="15.75" thickBot="1" x14ac:dyDescent="0.3">
      <c r="A15" s="42" t="s">
        <v>43</v>
      </c>
      <c r="B15" s="42" t="s">
        <v>45</v>
      </c>
      <c r="C15" s="43">
        <v>-3</v>
      </c>
      <c r="D15" s="44">
        <v>6.75</v>
      </c>
      <c r="E15" s="44">
        <v>2025</v>
      </c>
      <c r="G15" s="36">
        <v>0.6</v>
      </c>
      <c r="H15" s="36">
        <v>1</v>
      </c>
      <c r="I15" s="45">
        <f t="shared" si="2"/>
        <v>0.8</v>
      </c>
      <c r="J15" s="36">
        <f t="shared" si="3"/>
        <v>-240.00000000000003</v>
      </c>
      <c r="K15" s="36">
        <f>J15+E15</f>
        <v>1785</v>
      </c>
    </row>
    <row r="16" spans="1:12" ht="15.75" thickBot="1" x14ac:dyDescent="0.3">
      <c r="A16" s="91" t="s">
        <v>46</v>
      </c>
      <c r="B16" s="92"/>
      <c r="C16" s="46">
        <v>-13</v>
      </c>
      <c r="D16" s="47"/>
      <c r="E16" s="47">
        <v>4895</v>
      </c>
      <c r="G16" s="36"/>
      <c r="H16" s="36"/>
      <c r="I16" s="45"/>
      <c r="J16" s="36"/>
      <c r="K16" s="36"/>
    </row>
    <row r="17" spans="1:12" ht="15.75" thickTop="1" x14ac:dyDescent="0.25">
      <c r="A17" s="42" t="s">
        <v>47</v>
      </c>
      <c r="B17" s="42" t="s">
        <v>44</v>
      </c>
      <c r="C17" s="43">
        <v>10</v>
      </c>
      <c r="D17" s="44">
        <v>1.97</v>
      </c>
      <c r="E17" s="44">
        <v>-1970</v>
      </c>
      <c r="G17" s="36">
        <v>0.5</v>
      </c>
      <c r="H17" s="36">
        <v>0.7</v>
      </c>
      <c r="I17" s="45">
        <f t="shared" ref="I17:I18" si="4">AVERAGE(G17:H17)</f>
        <v>0.6</v>
      </c>
      <c r="J17" s="36">
        <f t="shared" ref="J17:J18" si="5">C17*I17*100</f>
        <v>600</v>
      </c>
      <c r="K17" s="36">
        <f t="shared" ref="K17:K18" si="6">J17+E17</f>
        <v>-1370</v>
      </c>
    </row>
    <row r="18" spans="1:12" ht="15.75" thickBot="1" x14ac:dyDescent="0.3">
      <c r="A18" s="42" t="s">
        <v>47</v>
      </c>
      <c r="B18" s="42" t="s">
        <v>45</v>
      </c>
      <c r="C18" s="43">
        <v>3</v>
      </c>
      <c r="D18" s="44">
        <v>4.6500000000000004</v>
      </c>
      <c r="E18" s="44">
        <v>-1395</v>
      </c>
      <c r="G18" s="36">
        <v>0.5</v>
      </c>
      <c r="H18" s="36">
        <v>0.7</v>
      </c>
      <c r="I18" s="45">
        <f t="shared" si="4"/>
        <v>0.6</v>
      </c>
      <c r="J18" s="36">
        <f t="shared" si="5"/>
        <v>179.99999999999997</v>
      </c>
      <c r="K18" s="36">
        <f t="shared" si="6"/>
        <v>-1215</v>
      </c>
    </row>
    <row r="19" spans="1:12" ht="15.75" thickBot="1" x14ac:dyDescent="0.3">
      <c r="A19" s="91" t="s">
        <v>48</v>
      </c>
      <c r="B19" s="92"/>
      <c r="C19" s="46">
        <v>13</v>
      </c>
      <c r="D19" s="47"/>
      <c r="E19" s="47">
        <v>-3365</v>
      </c>
      <c r="G19" s="36"/>
      <c r="H19" s="36"/>
      <c r="I19" s="45"/>
      <c r="J19" s="36"/>
      <c r="K19" s="36"/>
    </row>
    <row r="20" spans="1:12" ht="16.5" thickTop="1" thickBot="1" x14ac:dyDescent="0.3">
      <c r="A20" s="42" t="s">
        <v>49</v>
      </c>
      <c r="B20" s="42" t="s">
        <v>50</v>
      </c>
      <c r="C20" s="43">
        <v>10</v>
      </c>
      <c r="D20" s="44">
        <v>3.0790000000000002</v>
      </c>
      <c r="E20" s="44">
        <v>-3079</v>
      </c>
      <c r="G20" s="36">
        <v>2.1</v>
      </c>
      <c r="H20" s="36">
        <v>2.35</v>
      </c>
      <c r="I20" s="45">
        <f>AVERAGE(G20:H20)</f>
        <v>2.2250000000000001</v>
      </c>
      <c r="J20" s="36">
        <f>C20*I20*100</f>
        <v>2225</v>
      </c>
      <c r="K20" s="36">
        <f>J20+E20</f>
        <v>-854</v>
      </c>
    </row>
    <row r="21" spans="1:12" ht="15.75" thickBot="1" x14ac:dyDescent="0.3">
      <c r="A21" s="91" t="s">
        <v>51</v>
      </c>
      <c r="B21" s="92"/>
      <c r="C21" s="46">
        <v>10</v>
      </c>
      <c r="D21" s="47"/>
      <c r="E21" s="47">
        <v>-3079</v>
      </c>
      <c r="G21" s="36"/>
      <c r="H21" s="36"/>
      <c r="I21" s="45"/>
      <c r="J21" s="36"/>
      <c r="K21" s="36"/>
    </row>
    <row r="22" spans="1:12" ht="16.5" thickTop="1" thickBot="1" x14ac:dyDescent="0.3">
      <c r="A22" s="42" t="s">
        <v>52</v>
      </c>
      <c r="B22" s="42" t="s">
        <v>50</v>
      </c>
      <c r="C22" s="43">
        <v>-10</v>
      </c>
      <c r="D22" s="44">
        <v>3.5790000000000002</v>
      </c>
      <c r="E22" s="44">
        <v>3579</v>
      </c>
      <c r="G22" s="36">
        <v>2.5</v>
      </c>
      <c r="H22" s="36">
        <v>2.9</v>
      </c>
      <c r="I22" s="45">
        <f>AVERAGE(G22:H22)</f>
        <v>2.7</v>
      </c>
      <c r="J22" s="36">
        <f>C22*I22*100</f>
        <v>-2700</v>
      </c>
      <c r="K22" s="36">
        <f>J22+E22</f>
        <v>879</v>
      </c>
      <c r="L22" s="48">
        <f>SUM(K14:K22)</f>
        <v>1295</v>
      </c>
    </row>
    <row r="23" spans="1:12" ht="15.75" thickBot="1" x14ac:dyDescent="0.3">
      <c r="A23" s="91" t="s">
        <v>53</v>
      </c>
      <c r="B23" s="92"/>
      <c r="C23" s="46">
        <v>-10</v>
      </c>
      <c r="D23" s="47"/>
      <c r="E23" s="47">
        <v>3579</v>
      </c>
      <c r="G23" s="36"/>
      <c r="H23" s="36"/>
      <c r="I23" s="36"/>
      <c r="J23" s="36"/>
      <c r="K23" s="36"/>
    </row>
    <row r="24" spans="1:12" ht="15.75" thickTop="1" x14ac:dyDescent="0.25">
      <c r="G24" s="36"/>
      <c r="H24" s="36"/>
      <c r="I24" s="36"/>
      <c r="J24" s="36"/>
      <c r="K24" s="36"/>
    </row>
    <row r="25" spans="1:12" x14ac:dyDescent="0.25">
      <c r="G25" s="36"/>
      <c r="H25" s="36"/>
      <c r="I25" s="36"/>
      <c r="J25" s="36"/>
      <c r="K25" s="36"/>
    </row>
    <row r="26" spans="1:12" x14ac:dyDescent="0.25">
      <c r="G26" s="36"/>
      <c r="H26" s="36"/>
      <c r="I26" s="36"/>
      <c r="J26" s="36"/>
      <c r="K26" s="36"/>
    </row>
    <row r="27" spans="1:12" x14ac:dyDescent="0.25">
      <c r="I27" s="36"/>
      <c r="J27" s="36"/>
      <c r="K27" s="36"/>
    </row>
    <row r="28" spans="1:12" x14ac:dyDescent="0.25">
      <c r="I28" s="36"/>
      <c r="J28" s="36"/>
      <c r="K28" s="36"/>
    </row>
    <row r="29" spans="1:12" x14ac:dyDescent="0.25">
      <c r="I29" s="36"/>
      <c r="J29" s="36"/>
      <c r="K29" s="36"/>
    </row>
  </sheetData>
  <mergeCells count="8">
    <mergeCell ref="A21:B21"/>
    <mergeCell ref="A23:B23"/>
    <mergeCell ref="A1:E1"/>
    <mergeCell ref="G1:K1"/>
    <mergeCell ref="A8:B8"/>
    <mergeCell ref="A11:B11"/>
    <mergeCell ref="A16:B16"/>
    <mergeCell ref="A19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3"/>
  <sheetViews>
    <sheetView workbookViewId="0">
      <selection activeCell="K20" sqref="K20"/>
    </sheetView>
  </sheetViews>
  <sheetFormatPr defaultRowHeight="15" x14ac:dyDescent="0.25"/>
  <cols>
    <col min="1" max="1" width="4.85546875" style="34" customWidth="1"/>
    <col min="2" max="2" width="26" style="34" bestFit="1" customWidth="1"/>
    <col min="3" max="3" width="19.28515625" style="34" customWidth="1"/>
    <col min="4" max="4" width="9.28515625" style="35" bestFit="1" customWidth="1"/>
    <col min="5" max="5" width="7.140625" style="36" customWidth="1"/>
    <col min="6" max="6" width="9.7109375" style="36" bestFit="1" customWidth="1"/>
    <col min="7" max="7" width="1.42578125" style="34" customWidth="1"/>
    <col min="8" max="9" width="7.140625" style="34" customWidth="1"/>
    <col min="10" max="10" width="9.42578125" style="34" customWidth="1"/>
    <col min="11" max="12" width="9.85546875" style="34" bestFit="1" customWidth="1"/>
    <col min="13" max="13" width="9.42578125" style="34" customWidth="1"/>
    <col min="14" max="16384" width="9.140625" style="34"/>
  </cols>
  <sheetData>
    <row r="1" spans="2:14" ht="15.75" thickBot="1" x14ac:dyDescent="0.3"/>
    <row r="2" spans="2:14" ht="19.5" customHeight="1" thickBot="1" x14ac:dyDescent="0.3">
      <c r="B2" s="93" t="s">
        <v>7</v>
      </c>
      <c r="C2" s="94"/>
      <c r="D2" s="94"/>
      <c r="E2" s="94"/>
      <c r="F2" s="95"/>
      <c r="H2" s="93" t="s">
        <v>24</v>
      </c>
      <c r="I2" s="94"/>
      <c r="J2" s="94"/>
      <c r="K2" s="94"/>
      <c r="L2" s="95"/>
    </row>
    <row r="3" spans="2:14" ht="4.5" customHeight="1" x14ac:dyDescent="0.25"/>
    <row r="4" spans="2:14" s="40" customFormat="1" ht="15.75" thickBot="1" x14ac:dyDescent="0.25">
      <c r="B4" s="37" t="s">
        <v>25</v>
      </c>
      <c r="C4" s="37" t="s">
        <v>26</v>
      </c>
      <c r="D4" s="38" t="s">
        <v>27</v>
      </c>
      <c r="E4" s="39" t="s">
        <v>28</v>
      </c>
      <c r="F4" s="39" t="s">
        <v>29</v>
      </c>
      <c r="H4" s="39" t="s">
        <v>30</v>
      </c>
      <c r="I4" s="39" t="s">
        <v>31</v>
      </c>
      <c r="J4" s="39" t="s">
        <v>32</v>
      </c>
      <c r="K4" s="39" t="s">
        <v>33</v>
      </c>
      <c r="L4" s="39" t="s">
        <v>34</v>
      </c>
    </row>
    <row r="5" spans="2:14" ht="15.75" thickBot="1" x14ac:dyDescent="0.3">
      <c r="B5" s="52"/>
      <c r="C5" s="52"/>
      <c r="D5" s="53"/>
      <c r="E5" s="54"/>
      <c r="F5" s="54"/>
    </row>
    <row r="6" spans="2:14" ht="15.75" thickBot="1" x14ac:dyDescent="0.3">
      <c r="B6" s="55" t="s">
        <v>35</v>
      </c>
      <c r="C6" s="52"/>
      <c r="D6" s="53"/>
      <c r="E6" s="54"/>
      <c r="F6" s="54"/>
    </row>
    <row r="7" spans="2:14" ht="15.75" thickBot="1" x14ac:dyDescent="0.3">
      <c r="B7" s="56" t="s">
        <v>36</v>
      </c>
      <c r="C7" s="56" t="s">
        <v>37</v>
      </c>
      <c r="D7" s="58">
        <v>8</v>
      </c>
      <c r="E7" s="57">
        <v>0.28249999999999997</v>
      </c>
      <c r="F7" s="57">
        <v>-226</v>
      </c>
      <c r="H7" s="36">
        <v>0.06</v>
      </c>
      <c r="I7" s="36">
        <v>0.4</v>
      </c>
      <c r="J7" s="45">
        <f>AVERAGE(H7:I7)</f>
        <v>0.23</v>
      </c>
      <c r="K7" s="36">
        <f>D7*J7*100</f>
        <v>184</v>
      </c>
      <c r="L7" s="36">
        <f>K7+F7</f>
        <v>-42</v>
      </c>
    </row>
    <row r="8" spans="2:14" ht="15.75" thickBot="1" x14ac:dyDescent="0.3">
      <c r="B8" s="56" t="s">
        <v>40</v>
      </c>
      <c r="C8" s="56" t="s">
        <v>37</v>
      </c>
      <c r="D8" s="58">
        <v>-8</v>
      </c>
      <c r="E8" s="57">
        <v>0.86250000000000004</v>
      </c>
      <c r="F8" s="57">
        <v>690</v>
      </c>
      <c r="H8" s="36">
        <v>0.35</v>
      </c>
      <c r="I8" s="36">
        <v>0.51</v>
      </c>
      <c r="J8" s="45">
        <f t="shared" ref="J8" si="0">AVERAGE(H8:I8)</f>
        <v>0.43</v>
      </c>
      <c r="K8" s="36">
        <f t="shared" ref="K8" si="1">D8*J8*100</f>
        <v>-344</v>
      </c>
      <c r="L8" s="36">
        <f>K8+F8</f>
        <v>346</v>
      </c>
      <c r="M8" s="48">
        <f>SUM(L7:L8)</f>
        <v>304</v>
      </c>
      <c r="N8" s="51" t="s">
        <v>54</v>
      </c>
    </row>
    <row r="9" spans="2:14" x14ac:dyDescent="0.25">
      <c r="B9" s="52"/>
      <c r="C9" s="52"/>
      <c r="D9" s="59"/>
      <c r="E9" s="49">
        <v>0.58000000000000007</v>
      </c>
      <c r="F9" s="49">
        <f>F7+F8</f>
        <v>464</v>
      </c>
      <c r="H9" s="36"/>
      <c r="I9" s="36"/>
      <c r="J9" s="49">
        <f>J7-J8</f>
        <v>-0.19999999999999998</v>
      </c>
      <c r="K9" s="49">
        <f>K7+K8</f>
        <v>-160</v>
      </c>
      <c r="L9" s="36"/>
      <c r="M9" s="50">
        <f>K9+F9</f>
        <v>304</v>
      </c>
    </row>
    <row r="10" spans="2:14" ht="15.75" thickBot="1" x14ac:dyDescent="0.3">
      <c r="J10" s="36"/>
      <c r="K10" s="36"/>
      <c r="L10" s="36"/>
    </row>
    <row r="11" spans="2:14" ht="15.75" thickBot="1" x14ac:dyDescent="0.3">
      <c r="B11" s="55" t="s">
        <v>42</v>
      </c>
      <c r="C11" s="52"/>
      <c r="D11" s="59"/>
      <c r="E11" s="54"/>
      <c r="F11" s="54"/>
      <c r="H11" s="36"/>
      <c r="I11" s="36"/>
      <c r="J11" s="45"/>
      <c r="K11" s="36"/>
      <c r="L11" s="36"/>
    </row>
    <row r="12" spans="2:14" x14ac:dyDescent="0.25">
      <c r="B12" s="56" t="s">
        <v>43</v>
      </c>
      <c r="C12" s="56" t="s">
        <v>44</v>
      </c>
      <c r="D12" s="58">
        <v>-10</v>
      </c>
      <c r="E12" s="57">
        <v>2.87</v>
      </c>
      <c r="F12" s="57">
        <v>2870</v>
      </c>
      <c r="H12" s="36">
        <v>1.65</v>
      </c>
      <c r="I12" s="36">
        <v>1.9</v>
      </c>
      <c r="J12" s="45">
        <f t="shared" ref="J12" si="2">AVERAGE(H12:I12)</f>
        <v>1.7749999999999999</v>
      </c>
      <c r="K12" s="36">
        <f t="shared" ref="K12" si="3">D12*J12*100</f>
        <v>-1775</v>
      </c>
      <c r="L12" s="36">
        <f>K12+F12</f>
        <v>1095</v>
      </c>
    </row>
    <row r="13" spans="2:14" x14ac:dyDescent="0.25">
      <c r="B13" s="56" t="s">
        <v>47</v>
      </c>
      <c r="C13" s="56" t="s">
        <v>44</v>
      </c>
      <c r="D13" s="58">
        <v>10</v>
      </c>
      <c r="E13" s="57">
        <v>1.97</v>
      </c>
      <c r="F13" s="57">
        <v>-1970</v>
      </c>
      <c r="H13" s="36">
        <v>1.35</v>
      </c>
      <c r="I13" s="36">
        <v>1.6</v>
      </c>
      <c r="J13" s="45">
        <f t="shared" ref="J13" si="4">AVERAGE(H13:I13)</f>
        <v>1.4750000000000001</v>
      </c>
      <c r="K13" s="36">
        <f t="shared" ref="K13" si="5">D13*J13*100</f>
        <v>1475</v>
      </c>
      <c r="L13" s="36">
        <f t="shared" ref="L13" si="6">K13+F13</f>
        <v>-495</v>
      </c>
    </row>
    <row r="14" spans="2:14" x14ac:dyDescent="0.25">
      <c r="B14" s="52"/>
      <c r="C14" s="52"/>
      <c r="D14" s="59"/>
      <c r="E14" s="49">
        <f>E12-E13</f>
        <v>0.90000000000000013</v>
      </c>
      <c r="F14" s="49">
        <f>F12+F13</f>
        <v>900</v>
      </c>
      <c r="H14" s="36"/>
      <c r="I14" s="36"/>
      <c r="J14" s="49">
        <f>J12-J13</f>
        <v>0.29999999999999982</v>
      </c>
      <c r="K14" s="49">
        <f>K12+K13</f>
        <v>-300</v>
      </c>
      <c r="L14" s="36"/>
      <c r="M14" s="50"/>
    </row>
    <row r="15" spans="2:14" x14ac:dyDescent="0.25">
      <c r="B15" s="52"/>
      <c r="C15" s="52"/>
      <c r="D15" s="59"/>
      <c r="E15" s="54"/>
      <c r="F15" s="54"/>
      <c r="H15" s="36"/>
      <c r="I15" s="36"/>
      <c r="J15" s="36"/>
      <c r="K15" s="36"/>
      <c r="L15" s="36"/>
    </row>
    <row r="16" spans="2:14" ht="15.75" thickBot="1" x14ac:dyDescent="0.3">
      <c r="B16" s="56" t="s">
        <v>49</v>
      </c>
      <c r="C16" s="56" t="s">
        <v>50</v>
      </c>
      <c r="D16" s="58">
        <v>10</v>
      </c>
      <c r="E16" s="57">
        <v>3.0790000000000002</v>
      </c>
      <c r="F16" s="57">
        <v>-3079</v>
      </c>
      <c r="H16" s="36">
        <v>0.25</v>
      </c>
      <c r="I16" s="36">
        <v>0.6</v>
      </c>
      <c r="J16" s="45">
        <f>AVERAGE(H16:I16)</f>
        <v>0.42499999999999999</v>
      </c>
      <c r="K16" s="36">
        <f>D16*J16*100</f>
        <v>425</v>
      </c>
      <c r="L16" s="36">
        <f>K16+F16</f>
        <v>-2654</v>
      </c>
    </row>
    <row r="17" spans="2:14" ht="15.75" thickBot="1" x14ac:dyDescent="0.3">
      <c r="B17" s="56" t="s">
        <v>52</v>
      </c>
      <c r="C17" s="56" t="s">
        <v>50</v>
      </c>
      <c r="D17" s="58">
        <v>-10</v>
      </c>
      <c r="E17" s="57">
        <v>3.5790000000000002</v>
      </c>
      <c r="F17" s="57">
        <v>3579</v>
      </c>
      <c r="H17" s="36">
        <v>0.35</v>
      </c>
      <c r="I17" s="36">
        <v>0.6</v>
      </c>
      <c r="J17" s="45">
        <f>AVERAGE(H17:I17)</f>
        <v>0.47499999999999998</v>
      </c>
      <c r="K17" s="36">
        <f>D17*J17*100</f>
        <v>-475</v>
      </c>
      <c r="L17" s="36">
        <f>K17+F17</f>
        <v>3104</v>
      </c>
      <c r="M17" s="48">
        <f>SUM(L12:L17)</f>
        <v>1050</v>
      </c>
      <c r="N17" s="51" t="s">
        <v>55</v>
      </c>
    </row>
    <row r="18" spans="2:14" x14ac:dyDescent="0.25">
      <c r="B18" s="52"/>
      <c r="C18" s="52"/>
      <c r="D18" s="53"/>
      <c r="E18" s="49">
        <f>E17-E16</f>
        <v>0.5</v>
      </c>
      <c r="F18" s="49">
        <f>F16+F17</f>
        <v>500</v>
      </c>
      <c r="H18" s="36"/>
      <c r="I18" s="36"/>
      <c r="J18" s="49">
        <f>J17-J16</f>
        <v>4.9999999999999989E-2</v>
      </c>
      <c r="K18" s="49">
        <f>K16+K17</f>
        <v>-50</v>
      </c>
      <c r="L18" s="36"/>
      <c r="M18" s="50"/>
    </row>
    <row r="19" spans="2:14" x14ac:dyDescent="0.25">
      <c r="H19" s="36"/>
      <c r="I19" s="36"/>
      <c r="J19" s="36"/>
      <c r="K19" s="36"/>
      <c r="L19" s="36"/>
    </row>
    <row r="20" spans="2:14" x14ac:dyDescent="0.25">
      <c r="H20" s="36"/>
      <c r="I20" s="36"/>
      <c r="J20" s="36"/>
      <c r="K20" s="36"/>
      <c r="L20" s="36"/>
    </row>
    <row r="21" spans="2:14" x14ac:dyDescent="0.25">
      <c r="J21" s="36"/>
      <c r="K21" s="36"/>
      <c r="L21" s="36"/>
    </row>
    <row r="22" spans="2:14" x14ac:dyDescent="0.25">
      <c r="J22" s="36"/>
      <c r="K22" s="36"/>
      <c r="L22" s="36"/>
    </row>
    <row r="23" spans="2:14" x14ac:dyDescent="0.25">
      <c r="J23" s="36"/>
      <c r="K23" s="36"/>
      <c r="L23" s="36"/>
    </row>
  </sheetData>
  <mergeCells count="2">
    <mergeCell ref="B2:F2"/>
    <mergeCell ref="H2:L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IQ Alert History</vt:lpstr>
      <vt:lpstr>Profit Tracking</vt:lpstr>
      <vt:lpstr>Profit Tracking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McMaster</dc:creator>
  <cp:lastModifiedBy>Gavin McMaster</cp:lastModifiedBy>
  <cp:lastPrinted>2011-09-22T18:54:01Z</cp:lastPrinted>
  <dcterms:created xsi:type="dcterms:W3CDTF">2011-05-04T21:38:45Z</dcterms:created>
  <dcterms:modified xsi:type="dcterms:W3CDTF">2012-03-12T22:00:18Z</dcterms:modified>
</cp:coreProperties>
</file>